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fourlisholdingssa.sharepoint.com/sites/FourlisGroupNewWebsite/Shared Documents/Fourlis Group New Website/ΚΕΙΜΕΝΑ &amp; ΣΤΟΙΧΕΙΑ/final/3. Επενδυτικές Σχέσεις - Investors/"/>
    </mc:Choice>
  </mc:AlternateContent>
  <xr:revisionPtr revIDLastSave="1176" documentId="11_F25DC773A252ABDACC104838B95C5B545BDE58FC" xr6:coauthVersionLast="47" xr6:coauthVersionMax="47" xr10:uidLastSave="{28725C22-5C25-4172-82FD-F586FC2E5E13}"/>
  <bookViews>
    <workbookView xWindow="-120" yWindow="-120" windowWidth="29040" windowHeight="15720" tabRatio="406" activeTab="2" xr2:uid="{00000000-000D-0000-FFFF-FFFF00000000}"/>
  </bookViews>
  <sheets>
    <sheet name="Statement of Financial Position" sheetId="3" r:id="rId1"/>
    <sheet name="Income Statement" sheetId="2" r:id="rId2"/>
    <sheet name="Cashflow Statement" sheetId="1" r:id="rId3"/>
  </sheets>
  <externalReferences>
    <externalReference r:id="rId4"/>
    <externalReference r:id="rId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  <c r="F41" i="1"/>
  <c r="F40" i="1"/>
  <c r="F31" i="1"/>
  <c r="E20" i="2"/>
  <c r="E22" i="2" s="1"/>
  <c r="E15" i="2"/>
  <c r="E12" i="2"/>
  <c r="E10" i="2"/>
  <c r="E8" i="2"/>
  <c r="F52" i="3"/>
  <c r="F51" i="3"/>
  <c r="F49" i="3"/>
  <c r="F48" i="3"/>
  <c r="F46" i="3"/>
  <c r="F47" i="3"/>
  <c r="F45" i="3"/>
  <c r="F42" i="3"/>
  <c r="F41" i="3"/>
  <c r="F34" i="3"/>
  <c r="F22" i="3"/>
  <c r="F23" i="3" s="1"/>
  <c r="F14" i="3"/>
  <c r="F20" i="1" l="1"/>
  <c r="C20" i="2" l="1"/>
  <c r="E45" i="1"/>
  <c r="C31" i="1"/>
  <c r="D31" i="1"/>
  <c r="E30" i="1"/>
  <c r="E28" i="1"/>
  <c r="E27" i="1"/>
  <c r="E26" i="1"/>
  <c r="E25" i="1"/>
  <c r="E24" i="1"/>
  <c r="E23" i="1"/>
  <c r="E22" i="1"/>
  <c r="C20" i="1"/>
  <c r="C40" i="1"/>
  <c r="D40" i="1"/>
  <c r="D16" i="1"/>
  <c r="D14" i="1"/>
  <c r="D6" i="1"/>
  <c r="D7" i="1"/>
  <c r="C22" i="2"/>
  <c r="D20" i="2"/>
  <c r="D22" i="2" s="1"/>
  <c r="D49" i="3"/>
  <c r="D51" i="3" s="1"/>
  <c r="C49" i="3"/>
  <c r="C51" i="3" s="1"/>
  <c r="D41" i="3"/>
  <c r="C41" i="3"/>
  <c r="D34" i="3"/>
  <c r="C34" i="3"/>
  <c r="D22" i="3"/>
  <c r="C22" i="3"/>
  <c r="D14" i="3"/>
  <c r="C14" i="3"/>
  <c r="E31" i="1" l="1"/>
  <c r="D20" i="1"/>
  <c r="E40" i="1"/>
  <c r="C41" i="1"/>
  <c r="E20" i="1"/>
  <c r="D41" i="1"/>
  <c r="C8" i="2"/>
  <c r="C10" i="2"/>
  <c r="C12" i="2"/>
  <c r="C15" i="2"/>
  <c r="D15" i="2"/>
  <c r="D8" i="2"/>
  <c r="D12" i="2"/>
  <c r="D10" i="2"/>
  <c r="E49" i="3"/>
  <c r="E51" i="3" s="1"/>
  <c r="E41" i="3"/>
  <c r="E34" i="3"/>
  <c r="E22" i="3"/>
  <c r="E14" i="3"/>
  <c r="D23" i="3"/>
  <c r="C42" i="3"/>
  <c r="C52" i="3" s="1"/>
  <c r="D42" i="3"/>
  <c r="D52" i="3" s="1"/>
  <c r="C23" i="3"/>
  <c r="D46" i="1" l="1"/>
  <c r="D44" i="1"/>
  <c r="C46" i="1"/>
  <c r="C44" i="1"/>
  <c r="E41" i="1"/>
  <c r="E42" i="3"/>
  <c r="E52" i="3" s="1"/>
  <c r="E23" i="3"/>
  <c r="E44" i="1" l="1"/>
  <c r="E46" i="1"/>
</calcChain>
</file>

<file path=xl/sharedStrings.xml><?xml version="1.0" encoding="utf-8"?>
<sst xmlns="http://schemas.openxmlformats.org/spreadsheetml/2006/main" count="232" uniqueCount="215">
  <si>
    <t>Ενοποιημένα Στοιχεία ομίλου*</t>
  </si>
  <si>
    <t>Group Consolidated Figures*</t>
  </si>
  <si>
    <t>Κατάσταση Χρηματοοικονομικής Θέσης</t>
  </si>
  <si>
    <t>Statement of Financial Position</t>
  </si>
  <si>
    <t>(σε χιλ. ευρώ)</t>
  </si>
  <si>
    <t>(in thousand euros)</t>
  </si>
  <si>
    <t>ΕΝΕΡΓΗΤΙΚΟ</t>
  </si>
  <si>
    <t>ASSETS</t>
  </si>
  <si>
    <t>Μη-κυκλοφορούν ενεργητικό</t>
  </si>
  <si>
    <t>Non-current assets</t>
  </si>
  <si>
    <t>out oi PORTOKALI GRAMMES</t>
  </si>
  <si>
    <t>Ιδιοχρησιμοποιούμενα ενσώματα περιουσιακά στοιχεία</t>
  </si>
  <si>
    <t>Property, Plant &amp; Equipment</t>
  </si>
  <si>
    <t>Άϋλα περιουσιακά στοιχεία</t>
  </si>
  <si>
    <t>Intangible assets</t>
  </si>
  <si>
    <t>Υπεραξία</t>
  </si>
  <si>
    <t>Goodwill</t>
  </si>
  <si>
    <t>Επενδύσεις σε ακίνητα</t>
  </si>
  <si>
    <t>Investment property</t>
  </si>
  <si>
    <t>Επενδύσεις σε θυγατρικές και συγγενείς</t>
  </si>
  <si>
    <t>Investments in associates</t>
  </si>
  <si>
    <t>Λοιπά μη κυκλοφορούντα περιουσιακά στοιχεία (Μακροπρόθεσμες απαιτήσεις &amp; Αναβαλλόμενοι φόροι)</t>
  </si>
  <si>
    <t xml:space="preserve">Other non-current assets (Long term receivables &amp; deferred taxes) </t>
  </si>
  <si>
    <t>Περιουσιακά στοιχεία με δικαίωμα χρήσης</t>
  </si>
  <si>
    <t>Right of use assets</t>
  </si>
  <si>
    <t>Σύνολο μη-κυκλοφορούντος ενεργητικού</t>
  </si>
  <si>
    <t>Total non-current assets</t>
  </si>
  <si>
    <t>Κυκλοφορούν ενεργητικό</t>
  </si>
  <si>
    <t>Current assets</t>
  </si>
  <si>
    <t>Αποθέματα</t>
  </si>
  <si>
    <t>Inventories</t>
  </si>
  <si>
    <t>Απαιτήσεις από πελάτες</t>
  </si>
  <si>
    <t>Trade receivables</t>
  </si>
  <si>
    <t>Φόρος εισοδήματος εισπρακτέος</t>
  </si>
  <si>
    <t>Income tax receivable</t>
  </si>
  <si>
    <t>Λοιπά κυκλοφορούντα περιουσιακά στοιχεία</t>
  </si>
  <si>
    <t>Other receivables</t>
  </si>
  <si>
    <t>Ταμειακά διαθέσιμα &amp; ισοδύναμα</t>
  </si>
  <si>
    <t>Cash and cash equivalents</t>
  </si>
  <si>
    <t>Περιουσιακά στοιχεία που κατέχονται για πώληση</t>
  </si>
  <si>
    <t>Assets classified for sale</t>
  </si>
  <si>
    <t>Σύνολο κυκλοφορούντος ενεργητικού</t>
  </si>
  <si>
    <t>Total current assets</t>
  </si>
  <si>
    <t>ΣΥΝΟΛΟ ΕΝΕΡΓΗΤΙΚΟΥ</t>
  </si>
  <si>
    <t>TOTAL ASSETS</t>
  </si>
  <si>
    <t>ΙΔΙΑ ΚΕΦΑΛΑΙΑ ΚΑΙ ΥΠΟΧΡΕΩΣΕΙΣ</t>
  </si>
  <si>
    <t>SHAREHOLDERS EQUITY &amp; LIABILITIES</t>
  </si>
  <si>
    <t>Υποχρεώσεις</t>
  </si>
  <si>
    <t>Liabilities</t>
  </si>
  <si>
    <t>Μακροπρόθεσμες υποχρεώσεις</t>
  </si>
  <si>
    <t>Non-current liabilities</t>
  </si>
  <si>
    <t>Μακροπρόθεσμες δανειακές υποχρεώσεις</t>
  </si>
  <si>
    <t>Non-current loans</t>
  </si>
  <si>
    <t>Υποχρεώσεις μίσθωσης</t>
  </si>
  <si>
    <t>Lease liabilities</t>
  </si>
  <si>
    <t>Προβλέψεις</t>
  </si>
  <si>
    <t>Provisions</t>
  </si>
  <si>
    <t>Παροχές προσωπικού</t>
  </si>
  <si>
    <t>Employee retirement benefits</t>
  </si>
  <si>
    <t>Αναβαλλόμενοι φόροι &amp; λοιπές μακροπρόθεσμες υποχρεώσεις</t>
  </si>
  <si>
    <t>Deferred taxes &amp; other non-current liabilities</t>
  </si>
  <si>
    <t>Σύνολο Μακροπρόθεσμων Υποχρεώσεων</t>
  </si>
  <si>
    <t>Total Non-current liabilities</t>
  </si>
  <si>
    <t>Βραχυπρόθεσμες υποχρεώσεις</t>
  </si>
  <si>
    <t>Current liabilities</t>
  </si>
  <si>
    <t>Προμηθευτές και λοιπές βραχυπρόθεσμες υποχρεώσεις</t>
  </si>
  <si>
    <t>Accounts payable and other current liabilities</t>
  </si>
  <si>
    <t>Τρέχουσες φορολογικές υποχρεώσεις</t>
  </si>
  <si>
    <t>Current tax</t>
  </si>
  <si>
    <t>Βραχυπρόθεσμες δανειακές υποχρεώσεις</t>
  </si>
  <si>
    <t>ST loans</t>
  </si>
  <si>
    <t>Βραχυπρόθεσμο μέρος μακροπρόθεσμων υποχρεώσεων μίσθωσης</t>
  </si>
  <si>
    <t>Short term portion of long term lease liabilities</t>
  </si>
  <si>
    <t>Υποχρέωση προκύπτουσα από περιουσιακά στοιχεία που κατέχονται για πώληση</t>
  </si>
  <si>
    <t>Liability arising from assets held for sale</t>
  </si>
  <si>
    <t>Σύνολο Βραχυπρόθεσμων υποχρεώσεων</t>
  </si>
  <si>
    <t>Total current liabilities</t>
  </si>
  <si>
    <t>Σύνολο υποχρεώσεων (A)</t>
  </si>
  <si>
    <t>Total Liabilities (A)</t>
  </si>
  <si>
    <t>Ίδια κεφάλαια αποδιδόμενα στους μετόχους της μητρικής</t>
  </si>
  <si>
    <t>Shareholders equity</t>
  </si>
  <si>
    <t>Μετοχικό κεφάλαιο</t>
  </si>
  <si>
    <t>Share Capital</t>
  </si>
  <si>
    <t>Αποθεματικά υπέρ το άρτιο</t>
  </si>
  <si>
    <t>Share premium reserve</t>
  </si>
  <si>
    <t>Αποθεματικά</t>
  </si>
  <si>
    <t>Reserves</t>
  </si>
  <si>
    <t>Αποτελέσματα εις νέον</t>
  </si>
  <si>
    <t>Retained earnings</t>
  </si>
  <si>
    <t>Σύνολο ιδίων κεφαλαίων αποδιδόμενα στους μετόχους της μητρικής</t>
  </si>
  <si>
    <t>Shareholders' equity</t>
  </si>
  <si>
    <t>Μη ελέγχουσα συμμετοχή</t>
  </si>
  <si>
    <t>Minority Interest</t>
  </si>
  <si>
    <t>Σύνολο Ιδίων Κεφαλαίων (B)</t>
  </si>
  <si>
    <t>Total equity (B)</t>
  </si>
  <si>
    <t>ΣΥΝΟΛΟ ΙΔΙΩΝ ΚΕΦΑΛΑΙΩΝ ΚΑΙ ΥΠΟΧΡΕΩΣΕΩΝ (A + B)</t>
  </si>
  <si>
    <t>TOTAL EQUITY &amp; LIABILITIES (A + B)</t>
  </si>
  <si>
    <t>* συμπεριλαμβανομένης της Trade Estates ΑΕΕΑΠ</t>
  </si>
  <si>
    <t>* including Trade Estates REIC</t>
  </si>
  <si>
    <t>Κατάσταση Αποτελεσμάτων</t>
  </si>
  <si>
    <t>Income Statement</t>
  </si>
  <si>
    <t>1/1 - 31/12/2023</t>
  </si>
  <si>
    <t>1/1 - 31/12/2024</t>
  </si>
  <si>
    <t>Πωλήσεις</t>
  </si>
  <si>
    <t>Revenue</t>
  </si>
  <si>
    <t>Μικτό κέρδος</t>
  </si>
  <si>
    <t>Gross Profit</t>
  </si>
  <si>
    <t>Περιθώριο Μικτού Κέρδους</t>
  </si>
  <si>
    <t>Gross Profit margin</t>
  </si>
  <si>
    <t>Λειτουργικά κέρδη</t>
  </si>
  <si>
    <t>EBIT</t>
  </si>
  <si>
    <t>Περιθώριο Λειτουργικών κερδών</t>
  </si>
  <si>
    <t>EBIT margin</t>
  </si>
  <si>
    <t>Κέρδη προ φόρων</t>
  </si>
  <si>
    <t>Profit Before Tax</t>
  </si>
  <si>
    <t>Περιθώριο Κερδών προ Φόρων</t>
  </si>
  <si>
    <t>PBT margin</t>
  </si>
  <si>
    <t>Φόρος</t>
  </si>
  <si>
    <t>Tax</t>
  </si>
  <si>
    <t>Περιθώριο Καθαρών Κερδών</t>
  </si>
  <si>
    <t>Net Profit After Tax margin</t>
  </si>
  <si>
    <t>Καθαρά κέρδη στους Ιδιοκτήτες της μητρικής</t>
  </si>
  <si>
    <t>Κατάσταση Ταμειακών Ροών</t>
  </si>
  <si>
    <t>Cashflow Statement</t>
  </si>
  <si>
    <t>Λειτουργικές Δραστηριότητες</t>
  </si>
  <si>
    <t>Operating Activities</t>
  </si>
  <si>
    <t>Αποσβέσεις / Αποτιμήσεις επενδ. ακινήτων</t>
  </si>
  <si>
    <t>Depreciation &amp; amortisation &amp; valuation of investment properties</t>
  </si>
  <si>
    <t>Χρεωστικοί τόκοι και συναφή έξοδα</t>
  </si>
  <si>
    <t>Net financial income/expense</t>
  </si>
  <si>
    <t>Αποτελέσματα (έσοδα - έξοδα - κέρδη και ζημίες) επενδυτικής δραστηριότητας</t>
  </si>
  <si>
    <t>Results (Income, expenses, profit and loss) from investment activity</t>
  </si>
  <si>
    <t>Συναλλαγματικές διαφορές</t>
  </si>
  <si>
    <t>Fx differences</t>
  </si>
  <si>
    <t>(Αύξηση) / μείωση λογαριασμών απαιτήσεων</t>
  </si>
  <si>
    <t>(Increase) / decrease in trade and other receivables</t>
  </si>
  <si>
    <t>(Αύξηση) / μείωση λογαριασμών αποθεμάτων</t>
  </si>
  <si>
    <t>(Increase) / decrease in inventory</t>
  </si>
  <si>
    <t>Αύξηση / (μείωση) λογαριασμών υποχρεώσεων (πλην τραπεζών)</t>
  </si>
  <si>
    <t>Increase / (decrease) in liabilities (excluding banks)</t>
  </si>
  <si>
    <t>Χρεωστικοί τόκοι, τόκοι μισθώσεων και συναφή έξοδα καταβεβλημένα</t>
  </si>
  <si>
    <t>Interest paid and interest on leases</t>
  </si>
  <si>
    <t>Καταβεβλημένοι φόροι</t>
  </si>
  <si>
    <t>Income tax paid</t>
  </si>
  <si>
    <t>Σύνολο εισροών / (εκροών) από λειτουργικές δραστηριότητες</t>
  </si>
  <si>
    <t>Net operating cashflow</t>
  </si>
  <si>
    <t>Επενδυτικές δραστηριότητες</t>
  </si>
  <si>
    <t>Investing Activities</t>
  </si>
  <si>
    <t>Αγορά ενσώματων και άυλων παγίων περιουσιακών στοιχείων</t>
  </si>
  <si>
    <t>Purchase of tangible and intangible fixed assets</t>
  </si>
  <si>
    <t>Εισπράξεις από πωλήσεις ενσώματων και άυλων παγίων στοιχείων</t>
  </si>
  <si>
    <t>Proceeds from disposal of tangible and 
intangible assets</t>
  </si>
  <si>
    <t>Προσθήκη περιουσιακών στοιχείων</t>
  </si>
  <si>
    <t>Acquisitions/Additions of assets</t>
  </si>
  <si>
    <t>Εισπράξεις από πωλήσεις επενδύσεων &amp; θυγατρικών</t>
  </si>
  <si>
    <t>Proceeds from the sale of other investments &amp; subsidiaries</t>
  </si>
  <si>
    <t>Χορηγηθέντα δάνεια σε θυγατρικές και συγγενείς</t>
  </si>
  <si>
    <t>Loans provided to subsidiaries and associates</t>
  </si>
  <si>
    <t>Τόκοι εισπραχθέντες</t>
  </si>
  <si>
    <t>Interest received</t>
  </si>
  <si>
    <t>Σύνολο (εκροών) / εισροών από επενδυτικές δραστηριότητες</t>
  </si>
  <si>
    <t>Cash flow from investing activities</t>
  </si>
  <si>
    <t>Χρηματοδοτικές Δραστηριότητες</t>
  </si>
  <si>
    <t>Financing Activities</t>
  </si>
  <si>
    <t>Πληρωμή εξόδων που αφορούν την αύξηση μετοχικού κεφαλαίου</t>
  </si>
  <si>
    <t>Outflow from share capital increase</t>
  </si>
  <si>
    <t>Εισπράξεις από αύξηση μετοχικού κεφαλαίου</t>
  </si>
  <si>
    <t>Inflow from share capital increase</t>
  </si>
  <si>
    <t>Εισπράξεις από εκδοθέντα / αναληφθέντα δάνεια</t>
  </si>
  <si>
    <t>Proceeds from issued loans</t>
  </si>
  <si>
    <t>Εξοφλήσεις δανείων</t>
  </si>
  <si>
    <t>Repayment of loans</t>
  </si>
  <si>
    <t>Μερίσματα πληρωθέντα</t>
  </si>
  <si>
    <t>Dividends to shareholders</t>
  </si>
  <si>
    <t>Πληρωμές για αγορά ιδίων μετοχών</t>
  </si>
  <si>
    <t>Payments for purchase of own shares</t>
  </si>
  <si>
    <t>Εξοφλήσεις υποχρεώσεων από μισθώσεις</t>
  </si>
  <si>
    <t>Repayment of leasing liabilities</t>
  </si>
  <si>
    <t>Σύνολο εισροών / (εκροών) από χρηματοδοτικές δραστηριότητες</t>
  </si>
  <si>
    <t>Cash flow from financing activities</t>
  </si>
  <si>
    <t>Καθαρή αύξηση / (μείωση) στα χρηματικά διαθέσιμα περιόδου</t>
  </si>
  <si>
    <t>Increase/(decrease) in cash and cash equivalents</t>
  </si>
  <si>
    <t>Επίδραση των συναλλαγματικών ισοτιμιών επι των χρηματικών διαθέσιμων</t>
  </si>
  <si>
    <t>Impact of fx differences</t>
  </si>
  <si>
    <t>Ταμειακά διαθέσιμα και ισοδύναμα έναρξης περιόδου</t>
  </si>
  <si>
    <t>Cash and cash equivalents at beginning</t>
  </si>
  <si>
    <t>Ταμειακά διαθέσιμα και ισοδύναμα λήξης περιόδου</t>
  </si>
  <si>
    <t>Cash and cash equivalents at end</t>
  </si>
  <si>
    <t>Profit after tax from discontinued activities (b)</t>
  </si>
  <si>
    <t>Profit After Tax (continuing activity) (a)</t>
  </si>
  <si>
    <t>Καθαρά κέρδη (συνεχιζόμενη δραστηριότητα) (a)</t>
  </si>
  <si>
    <t>Καθαρά κέρδη από διακοπείσα δραστηριότητα (β)</t>
  </si>
  <si>
    <t>Net Profit (a + b + c)</t>
  </si>
  <si>
    <t>One-off loss from sale of subsidiaries (c )</t>
  </si>
  <si>
    <t>Έκτακτα κέρδη/ζημίες από πώληση θυγατρικών (γ)</t>
  </si>
  <si>
    <t>Καθαρά κέρδη (α +β +γ)</t>
  </si>
  <si>
    <t>Δικαιώματα Μειοψηφίας</t>
  </si>
  <si>
    <t>Net Profit to parent's shareholders</t>
  </si>
  <si>
    <t>* The items of the consolidated income statement for the annual period ended 31/12/2023 have been adjusted to include the group's continuing operations only. The results of discontinued operations are included separately and analysed in a separate note (see note 9 of the 2024 Annual Report), in accordance with the requirements of IFRS 5 "Non-current assets held for sale and discontinued operations". Additionally, the 2023 financial figures of the continuing activities exclude the one-off non-operating impact from the sale of Intersport Turkey within FY 2023.</t>
  </si>
  <si>
    <t>*Τα κονδύλια της ενοποιημένης Κατάστασης Αποτελεσμάτων της συγκριτικής ετήσιας περιόδου που έληξε την 31/12/2023 έχουν προσαρμοστεί προκειμένου να περιληφθούν μόνο οι συνεχιζόμενες δραστηριότητες. Τα αποτελέσματα των διακοπεισών δραστηριοτήτων περιλαμβάνονται διακριτά και αναλύονται σε ξεχωριστή σημείωση (βλ. σημείωση 9 στην Ετήσια Οικονομική Έκθεση του 2024.), σύμφωνα με τις απαιτήσεις του ΔΠΧΑ 5 «Μη κυκλοφορούντα στοιχεία του ενεργητικού κατεχόμενα προς πώληση και διακοπείσες δραστηριότητες». Επιπρόσθετα, από τα οικονομικά μεγέθη του Ετους 2023 των συνεχιζόμενων δραστηριοτήτων εξαιρείται η επίδραση των δραστηριοτήτων του ομίλου στην Τουρκία που πουλήθηκαν μέσα στο 2023.</t>
  </si>
  <si>
    <t>EBT from continuing activities</t>
  </si>
  <si>
    <t>Καθαρή (ζημιά)/ κέρδος προ φόρων από συνεχιζόμενες δραστηριότητες</t>
  </si>
  <si>
    <t>EBT from discontinued activities</t>
  </si>
  <si>
    <t>Καθαρή (ζημιά)/ κέρδος προ φόρων από διακοπείσες δραστηριότητες</t>
  </si>
  <si>
    <t xml:space="preserve">Purchase or Share capital increase of 
subsidiaries and related companies </t>
  </si>
  <si>
    <t>Απόκτηση ή ΑΜΚ θυγατρικών, συγγενών, κοινοπρ. &amp; λοιπ'ων επενδύσεων</t>
  </si>
  <si>
    <t>Εισπραχθέντα δάνεια από θυγατρικές και συγγενείς</t>
  </si>
  <si>
    <t>Loans received from subsidiaries and associates</t>
  </si>
  <si>
    <t>Cash and cash equivalents at end - discontinued activities</t>
  </si>
  <si>
    <t>Ταμειακά διαθέσιμα και ισοδύναμα λήξης περιόδου - διακοπείσες δραστηριότητες</t>
  </si>
  <si>
    <t>1/1 - 31/12/2025</t>
  </si>
  <si>
    <t>Dividends received</t>
  </si>
  <si>
    <t>Μερίσματα εισπραχθέντα</t>
  </si>
  <si>
    <t>* Τα ετη 2023 &amp; 2024 συμπεριλαμβάνουν και την Trade Estates ΑΕΕΑΠ.</t>
  </si>
  <si>
    <t>*FY 2023 and FY 2024 include Trade Estates REIC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</si>
</sst>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#,##0_ ;[Red]\-#,##0\ "/>
    <numFmt numFmtId="167" formatCode="#,##0_ ;\-#,##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70C0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164" fontId="0" fillId="0" borderId="0" xfId="1" applyNumberFormat="1" applyFont="1"/>
    <xf numFmtId="164" fontId="6" fillId="0" borderId="0" xfId="1" applyNumberFormat="1" applyFont="1"/>
    <xf numFmtId="164" fontId="4" fillId="0" borderId="0" xfId="1" applyNumberFormat="1" applyFont="1"/>
    <xf numFmtId="0" fontId="4" fillId="0" borderId="1" xfId="0" applyFont="1" applyBorder="1"/>
    <xf numFmtId="164" fontId="4" fillId="0" borderId="1" xfId="1" applyNumberFormat="1" applyFont="1" applyBorder="1"/>
    <xf numFmtId="0" fontId="4" fillId="0" borderId="2" xfId="0" applyFont="1" applyBorder="1"/>
    <xf numFmtId="164" fontId="4" fillId="0" borderId="2" xfId="1" applyNumberFormat="1" applyFont="1" applyBorder="1"/>
    <xf numFmtId="0" fontId="4" fillId="0" borderId="3" xfId="0" applyFont="1" applyBorder="1"/>
    <xf numFmtId="0" fontId="0" fillId="0" borderId="3" xfId="0" applyBorder="1"/>
    <xf numFmtId="164" fontId="0" fillId="0" borderId="0" xfId="0" applyNumberFormat="1"/>
    <xf numFmtId="164" fontId="4" fillId="0" borderId="0" xfId="0" applyNumberFormat="1" applyFont="1"/>
    <xf numFmtId="164" fontId="4" fillId="0" borderId="1" xfId="0" applyNumberFormat="1" applyFont="1" applyBorder="1"/>
    <xf numFmtId="164" fontId="4" fillId="0" borderId="0" xfId="1" applyNumberFormat="1" applyFont="1" applyBorder="1"/>
    <xf numFmtId="0" fontId="0" fillId="0" borderId="4" xfId="0" applyBorder="1"/>
    <xf numFmtId="164" fontId="0" fillId="0" borderId="4" xfId="1" applyNumberFormat="1" applyFont="1" applyBorder="1"/>
    <xf numFmtId="164" fontId="4" fillId="0" borderId="2" xfId="0" applyNumberFormat="1" applyFont="1" applyBorder="1"/>
    <xf numFmtId="0" fontId="4" fillId="0" borderId="5" xfId="0" applyFont="1" applyBorder="1"/>
    <xf numFmtId="164" fontId="4" fillId="0" borderId="5" xfId="0" applyNumberFormat="1" applyFont="1" applyBorder="1"/>
    <xf numFmtId="0" fontId="5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7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8" fillId="0" borderId="3" xfId="0" applyFont="1" applyBorder="1"/>
    <xf numFmtId="0" fontId="8" fillId="0" borderId="1" xfId="0" applyFont="1" applyBorder="1"/>
    <xf numFmtId="0" fontId="8" fillId="0" borderId="2" xfId="0" applyFont="1" applyBorder="1"/>
    <xf numFmtId="0" fontId="7" fillId="0" borderId="4" xfId="0" applyFont="1" applyBorder="1"/>
    <xf numFmtId="0" fontId="8" fillId="0" borderId="5" xfId="0" applyFont="1" applyBorder="1"/>
    <xf numFmtId="0" fontId="6" fillId="0" borderId="0" xfId="0" applyFont="1"/>
    <xf numFmtId="14" fontId="4" fillId="0" borderId="3" xfId="0" applyNumberFormat="1" applyFont="1" applyBorder="1"/>
    <xf numFmtId="166" fontId="0" fillId="0" borderId="0" xfId="1" applyNumberFormat="1" applyFont="1"/>
    <xf numFmtId="166" fontId="4" fillId="0" borderId="3" xfId="1" applyNumberFormat="1" applyFont="1" applyBorder="1"/>
    <xf numFmtId="166" fontId="10" fillId="0" borderId="3" xfId="1" applyNumberFormat="1" applyFont="1" applyBorder="1"/>
    <xf numFmtId="166" fontId="2" fillId="0" borderId="0" xfId="1" applyNumberFormat="1" applyFont="1"/>
    <xf numFmtId="166" fontId="4" fillId="0" borderId="2" xfId="1" applyNumberFormat="1" applyFont="1" applyBorder="1"/>
    <xf numFmtId="166" fontId="0" fillId="0" borderId="5" xfId="1" applyNumberFormat="1" applyFont="1" applyBorder="1"/>
    <xf numFmtId="166" fontId="6" fillId="0" borderId="5" xfId="1" applyNumberFormat="1" applyFont="1" applyBorder="1"/>
    <xf numFmtId="166" fontId="4" fillId="0" borderId="5" xfId="1" applyNumberFormat="1" applyFont="1" applyBorder="1"/>
    <xf numFmtId="0" fontId="2" fillId="0" borderId="5" xfId="0" applyFont="1" applyBorder="1"/>
    <xf numFmtId="0" fontId="7" fillId="0" borderId="5" xfId="0" applyFont="1" applyBorder="1"/>
    <xf numFmtId="0" fontId="8" fillId="0" borderId="3" xfId="0" applyFont="1" applyBorder="1" applyAlignment="1">
      <alignment wrapText="1"/>
    </xf>
    <xf numFmtId="0" fontId="11" fillId="0" borderId="0" xfId="0" applyFont="1"/>
    <xf numFmtId="0" fontId="12" fillId="0" borderId="0" xfId="0" applyFont="1"/>
    <xf numFmtId="0" fontId="11" fillId="2" borderId="0" xfId="0" applyFont="1" applyFill="1"/>
    <xf numFmtId="0" fontId="12" fillId="2" borderId="0" xfId="0" applyFont="1" applyFill="1"/>
    <xf numFmtId="0" fontId="0" fillId="2" borderId="0" xfId="0" applyFill="1"/>
    <xf numFmtId="0" fontId="4" fillId="3" borderId="0" xfId="0" applyFont="1" applyFill="1"/>
    <xf numFmtId="0" fontId="0" fillId="3" borderId="0" xfId="0" applyFill="1"/>
    <xf numFmtId="0" fontId="4" fillId="3" borderId="3" xfId="0" applyFont="1" applyFill="1" applyBorder="1"/>
    <xf numFmtId="164" fontId="4" fillId="0" borderId="0" xfId="1" applyNumberFormat="1" applyFont="1" applyFill="1"/>
    <xf numFmtId="0" fontId="8" fillId="3" borderId="0" xfId="0" applyFont="1" applyFill="1"/>
    <xf numFmtId="0" fontId="8" fillId="3" borderId="3" xfId="0" applyFont="1" applyFill="1" applyBorder="1"/>
    <xf numFmtId="0" fontId="0" fillId="3" borderId="3" xfId="0" applyFill="1" applyBorder="1"/>
    <xf numFmtId="164" fontId="13" fillId="0" borderId="0" xfId="1" applyNumberFormat="1" applyFont="1"/>
    <xf numFmtId="164" fontId="13" fillId="0" borderId="4" xfId="1" applyNumberFormat="1" applyFont="1" applyBorder="1"/>
    <xf numFmtId="0" fontId="0" fillId="0" borderId="0" xfId="0" applyAlignment="1">
      <alignment wrapText="1"/>
    </xf>
    <xf numFmtId="165" fontId="14" fillId="0" borderId="0" xfId="2" applyNumberFormat="1" applyFont="1"/>
    <xf numFmtId="166" fontId="13" fillId="0" borderId="0" xfId="1" applyNumberFormat="1" applyFont="1"/>
    <xf numFmtId="164" fontId="12" fillId="0" borderId="0" xfId="1" applyNumberFormat="1" applyFont="1"/>
    <xf numFmtId="0" fontId="1" fillId="0" borderId="0" xfId="0" applyFont="1"/>
    <xf numFmtId="167" fontId="15" fillId="0" borderId="0" xfId="1" applyNumberFormat="1" applyFont="1"/>
    <xf numFmtId="167" fontId="12" fillId="0" borderId="0" xfId="1" applyNumberFormat="1" applyFont="1"/>
    <xf numFmtId="0" fontId="16" fillId="0" borderId="0" xfId="0" applyFont="1"/>
    <xf numFmtId="43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ourlisholdingssa-my.sharepoint.com/personal/elena_pappa_fourlis_gr/Documents/&#931;&#965;&#957;&#951;&#956;&#956;&#941;&#957;&#945;/FOURLIS%20GROUP/IR/Financial/2024/FY%2024/Fourlis%20Group%2012M%20'24%20EP.xlsm" TargetMode="External"/><Relationship Id="rId1" Type="http://schemas.openxmlformats.org/officeDocument/2006/relationships/externalLinkPath" Target="https://fourlisholdingssa-my.sharepoint.com/personal/elena_pappa_fourlis_gr/Documents/&#931;&#965;&#957;&#951;&#956;&#956;&#941;&#957;&#945;/FOURLIS%20GROUP/IR/Financial/2024/FY%2024/Fourlis%20Group%2012M%20'24%20EP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ourlisholdingssa-my.sharepoint.com/personal/elena_pappa_fourlis_gr/Documents/&#931;&#965;&#957;&#951;&#956;&#956;&#941;&#957;&#945;/FOURLIS%20GROUP/IR/Financial/2025/FY%20'25/Fourlis%20Group%2012M%20'25%20EP.xlsm" TargetMode="External"/><Relationship Id="rId1" Type="http://schemas.openxmlformats.org/officeDocument/2006/relationships/externalLinkPath" Target="https://fourlisholdingssa-my.sharepoint.com/personal/elena_pappa_fourlis_gr/Documents/&#931;&#965;&#957;&#951;&#956;&#956;&#941;&#957;&#945;/FOURLIS%20GROUP/IR/Financial/2025/FY%20'25/Fourlis%20Group%2012M%20'25%20E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IC"/>
      <sheetName val="Model FOURLIS"/>
      <sheetName val="Ratios"/>
      <sheetName val="Sheet2"/>
      <sheetName val="d&amp;a capex"/>
      <sheetName val="Previews Reviews"/>
      <sheetName val="BBG sheet"/>
      <sheetName val="Ratios QbyQ"/>
      <sheetName val="Sheet1"/>
      <sheetName val="Charts"/>
      <sheetName val="Sheet1 (Th.V)"/>
      <sheetName val="Sheet2 (2)"/>
      <sheetName val="TE"/>
      <sheetName val="summary"/>
      <sheetName val="TAF ADJ SENT"/>
      <sheetName val="RSGDATA"/>
    </sheetNames>
    <sheetDataSet>
      <sheetData sheetId="0"/>
      <sheetData sheetId="1"/>
      <sheetData sheetId="2">
        <row r="283">
          <cell r="AC283">
            <v>-2.6470430140603578</v>
          </cell>
        </row>
        <row r="284">
          <cell r="AC284">
            <v>33.570851767416507</v>
          </cell>
        </row>
        <row r="292">
          <cell r="AC292">
            <v>5.9551902141661106</v>
          </cell>
        </row>
        <row r="294">
          <cell r="AC294">
            <v>-1.2904869084487001</v>
          </cell>
        </row>
        <row r="301">
          <cell r="AG301">
            <v>-26.320269863671701</v>
          </cell>
        </row>
        <row r="302">
          <cell r="AG302">
            <v>0.62265045542792274</v>
          </cell>
        </row>
        <row r="303">
          <cell r="AG303">
            <v>-39.300422740000009</v>
          </cell>
        </row>
        <row r="304">
          <cell r="AG304">
            <v>2.34571131</v>
          </cell>
        </row>
        <row r="305">
          <cell r="AG305">
            <v>-8.19</v>
          </cell>
        </row>
        <row r="306">
          <cell r="AG306">
            <v>0.22313258630487531</v>
          </cell>
        </row>
        <row r="307">
          <cell r="AG307">
            <v>-0.19583747833462059</v>
          </cell>
        </row>
        <row r="308">
          <cell r="AG308">
            <v>0.15</v>
          </cell>
        </row>
        <row r="323">
          <cell r="AG323">
            <v>-26.880623493960069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IC"/>
      <sheetName val="Model FOURLIS"/>
      <sheetName val="Ratios"/>
      <sheetName val="NEW"/>
      <sheetName val="ebitda bridge"/>
      <sheetName val="Sheet1 (Th.V)"/>
      <sheetName val="d&amp;a capex"/>
      <sheetName val="Previews Reviews"/>
      <sheetName val="BBG sheet"/>
      <sheetName val="Sheet1"/>
      <sheetName val="Sheet2 (2)"/>
      <sheetName val="summary"/>
      <sheetName val="TE"/>
      <sheetName val="Charts"/>
      <sheetName val="Sheet3"/>
      <sheetName val="TTL Stores"/>
      <sheetName val="Sheet2"/>
      <sheetName val="TAF ADJ SENT"/>
      <sheetName val="RSGDATA"/>
    </sheetNames>
    <sheetDataSet>
      <sheetData sheetId="0"/>
      <sheetData sheetId="1"/>
      <sheetData sheetId="2"/>
      <sheetData sheetId="3">
        <row r="275">
          <cell r="R275">
            <v>51.889660137229399</v>
          </cell>
        </row>
        <row r="276">
          <cell r="R276">
            <v>6.3508970917698999</v>
          </cell>
        </row>
        <row r="277">
          <cell r="R277">
            <v>47.808035825872196</v>
          </cell>
        </row>
        <row r="278">
          <cell r="R278">
            <v>112.756952118404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885D4-C223-4F1A-9F61-CC3715BE4FC0}">
  <dimension ref="A1:G55"/>
  <sheetViews>
    <sheetView zoomScale="90" zoomScaleNormal="90" workbookViewId="0">
      <pane ySplit="4" topLeftCell="A5" activePane="bottomLeft" state="frozen"/>
      <selection pane="bottomLeft" activeCell="F8" sqref="F8"/>
    </sheetView>
  </sheetViews>
  <sheetFormatPr defaultRowHeight="15" x14ac:dyDescent="0.25"/>
  <cols>
    <col min="1" max="1" width="66.5703125" style="23" customWidth="1"/>
    <col min="2" max="2" width="61.7109375" bestFit="1" customWidth="1"/>
    <col min="3" max="3" width="11.5703125" bestFit="1" customWidth="1"/>
    <col min="4" max="4" width="11.5703125" customWidth="1"/>
    <col min="5" max="5" width="13.85546875" customWidth="1"/>
    <col min="6" max="6" width="13.140625" customWidth="1"/>
  </cols>
  <sheetData>
    <row r="1" spans="1:6" ht="23.25" customHeight="1" x14ac:dyDescent="0.25">
      <c r="A1" s="49" t="s">
        <v>0</v>
      </c>
      <c r="B1" s="50" t="s">
        <v>1</v>
      </c>
      <c r="C1" s="51"/>
      <c r="D1" s="51"/>
      <c r="E1" s="51"/>
      <c r="F1" s="51"/>
    </row>
    <row r="2" spans="1:6" ht="23.25" customHeight="1" x14ac:dyDescent="0.25">
      <c r="A2" s="47"/>
      <c r="B2" s="48"/>
    </row>
    <row r="3" spans="1:6" ht="19.5" customHeight="1" x14ac:dyDescent="0.25">
      <c r="A3" s="24" t="s">
        <v>2</v>
      </c>
      <c r="B3" s="1" t="s">
        <v>3</v>
      </c>
    </row>
    <row r="4" spans="1:6" x14ac:dyDescent="0.25">
      <c r="A4" s="25" t="s">
        <v>4</v>
      </c>
      <c r="B4" s="3" t="s">
        <v>5</v>
      </c>
      <c r="C4" s="2">
        <v>44926</v>
      </c>
      <c r="D4" s="2">
        <v>45291</v>
      </c>
      <c r="E4" s="2">
        <v>45657</v>
      </c>
      <c r="F4" s="2">
        <v>46022</v>
      </c>
    </row>
    <row r="5" spans="1:6" ht="15.75" thickBot="1" x14ac:dyDescent="0.3">
      <c r="A5" s="29" t="s">
        <v>6</v>
      </c>
      <c r="B5" s="11" t="s">
        <v>7</v>
      </c>
      <c r="C5" s="12"/>
      <c r="D5" s="12"/>
      <c r="E5" s="12"/>
      <c r="F5" s="12"/>
    </row>
    <row r="6" spans="1:6" hidden="1" x14ac:dyDescent="0.25">
      <c r="A6" s="56" t="s">
        <v>8</v>
      </c>
      <c r="B6" s="52" t="s">
        <v>9</v>
      </c>
      <c r="C6" s="53"/>
      <c r="D6" s="53"/>
      <c r="E6" s="53"/>
      <c r="F6" t="s">
        <v>10</v>
      </c>
    </row>
    <row r="7" spans="1:6" x14ac:dyDescent="0.25">
      <c r="A7" s="23" t="s">
        <v>11</v>
      </c>
      <c r="B7" t="s">
        <v>12</v>
      </c>
      <c r="C7" s="4">
        <v>73340</v>
      </c>
      <c r="D7" s="4">
        <v>73363.217422614398</v>
      </c>
      <c r="E7" s="59">
        <v>83295.181551533329</v>
      </c>
      <c r="F7" s="59">
        <v>91651.676032520802</v>
      </c>
    </row>
    <row r="8" spans="1:6" x14ac:dyDescent="0.25">
      <c r="A8" s="23" t="s">
        <v>13</v>
      </c>
      <c r="B8" t="s">
        <v>14</v>
      </c>
      <c r="C8" s="4">
        <v>10191</v>
      </c>
      <c r="D8" s="4">
        <v>10409.0207765631</v>
      </c>
      <c r="E8" s="59">
        <v>9415.1998446119433</v>
      </c>
      <c r="F8" s="59">
        <v>10749.1556451373</v>
      </c>
    </row>
    <row r="9" spans="1:6" x14ac:dyDescent="0.25">
      <c r="A9" s="23" t="s">
        <v>15</v>
      </c>
      <c r="B9" t="s">
        <v>16</v>
      </c>
      <c r="C9" s="4">
        <v>0</v>
      </c>
      <c r="D9" s="4">
        <v>0</v>
      </c>
      <c r="E9" s="59">
        <v>0</v>
      </c>
      <c r="F9" s="59">
        <v>6818.1103500000008</v>
      </c>
    </row>
    <row r="10" spans="1:6" x14ac:dyDescent="0.25">
      <c r="A10" s="23" t="s">
        <v>17</v>
      </c>
      <c r="B10" t="s">
        <v>18</v>
      </c>
      <c r="C10" s="4">
        <v>207</v>
      </c>
      <c r="D10" s="4">
        <v>206.748221361041</v>
      </c>
      <c r="E10" s="59">
        <v>206.80877870136499</v>
      </c>
      <c r="F10" s="59">
        <v>206.80809905331702</v>
      </c>
    </row>
    <row r="11" spans="1:6" x14ac:dyDescent="0.25">
      <c r="A11" s="23" t="s">
        <v>19</v>
      </c>
      <c r="B11" t="s">
        <v>20</v>
      </c>
      <c r="C11" s="4">
        <v>28351</v>
      </c>
      <c r="D11" s="4">
        <v>30378.205030799701</v>
      </c>
      <c r="E11" s="59">
        <v>32782.111994329047</v>
      </c>
      <c r="F11" s="59">
        <v>196801.54283150402</v>
      </c>
    </row>
    <row r="12" spans="1:6" x14ac:dyDescent="0.25">
      <c r="A12" s="23" t="s">
        <v>21</v>
      </c>
      <c r="B12" t="s">
        <v>22</v>
      </c>
      <c r="C12" s="4">
        <v>14565</v>
      </c>
      <c r="D12" s="4">
        <v>19395.955446326301</v>
      </c>
      <c r="E12" s="59">
        <v>19862.304832404236</v>
      </c>
      <c r="F12" s="59">
        <v>18830.401148056702</v>
      </c>
    </row>
    <row r="13" spans="1:6" x14ac:dyDescent="0.25">
      <c r="A13" s="23" t="s">
        <v>23</v>
      </c>
      <c r="B13" t="s">
        <v>24</v>
      </c>
      <c r="C13" s="4">
        <v>133877</v>
      </c>
      <c r="D13" s="4">
        <v>134216.68120165</v>
      </c>
      <c r="E13" s="59">
        <v>174380.78866809013</v>
      </c>
      <c r="F13" s="59">
        <v>380388.76480676996</v>
      </c>
    </row>
    <row r="14" spans="1:6" x14ac:dyDescent="0.25">
      <c r="A14" s="30" t="s">
        <v>25</v>
      </c>
      <c r="B14" s="7" t="s">
        <v>26</v>
      </c>
      <c r="C14" s="8">
        <f>+SUM(C7:C13)</f>
        <v>260531</v>
      </c>
      <c r="D14" s="8">
        <f>+SUM(D7:D13)</f>
        <v>267969.82809931453</v>
      </c>
      <c r="E14" s="8">
        <f>+SUM(E7:E13)</f>
        <v>319942.39566967008</v>
      </c>
      <c r="F14" s="8">
        <f>+SUM(F7:F13)</f>
        <v>705446.45891304221</v>
      </c>
    </row>
    <row r="15" spans="1:6" ht="21.75" hidden="1" customHeight="1" x14ac:dyDescent="0.25">
      <c r="A15" s="56" t="s">
        <v>27</v>
      </c>
      <c r="B15" s="52" t="s">
        <v>28</v>
      </c>
      <c r="C15" s="53"/>
      <c r="D15" s="53"/>
      <c r="E15" s="53"/>
      <c r="F15" s="53" t="s">
        <v>10</v>
      </c>
    </row>
    <row r="16" spans="1:6" x14ac:dyDescent="0.25">
      <c r="A16" s="23" t="s">
        <v>29</v>
      </c>
      <c r="B16" t="s">
        <v>30</v>
      </c>
      <c r="C16" s="4">
        <v>91803</v>
      </c>
      <c r="D16" s="4">
        <v>89665.647878653996</v>
      </c>
      <c r="E16" s="59">
        <v>98213.672669946784</v>
      </c>
      <c r="F16" s="59">
        <v>143179.06835884901</v>
      </c>
    </row>
    <row r="17" spans="1:6" x14ac:dyDescent="0.25">
      <c r="A17" s="23" t="s">
        <v>31</v>
      </c>
      <c r="B17" t="s">
        <v>32</v>
      </c>
      <c r="C17" s="4">
        <v>4307</v>
      </c>
      <c r="D17" s="4">
        <v>4680.7511657202003</v>
      </c>
      <c r="E17" s="59">
        <v>5482.0488382108788</v>
      </c>
      <c r="F17" s="59">
        <v>4356.6218137322994</v>
      </c>
    </row>
    <row r="18" spans="1:6" x14ac:dyDescent="0.25">
      <c r="A18" s="23" t="s">
        <v>33</v>
      </c>
      <c r="B18" t="s">
        <v>34</v>
      </c>
      <c r="C18" s="4">
        <v>986</v>
      </c>
      <c r="D18" s="4">
        <v>865.51913999999999</v>
      </c>
      <c r="E18" s="59">
        <v>817.97742000000005</v>
      </c>
      <c r="F18" s="59">
        <v>791.16242</v>
      </c>
    </row>
    <row r="19" spans="1:6" x14ac:dyDescent="0.25">
      <c r="A19" s="23" t="s">
        <v>35</v>
      </c>
      <c r="B19" t="s">
        <v>36</v>
      </c>
      <c r="C19" s="4">
        <v>18249</v>
      </c>
      <c r="D19" s="4">
        <v>21409.865032593101</v>
      </c>
      <c r="E19" s="59">
        <v>19262.834761413433</v>
      </c>
      <c r="F19" s="59">
        <v>15623.491172714401</v>
      </c>
    </row>
    <row r="20" spans="1:6" x14ac:dyDescent="0.25">
      <c r="A20" s="23" t="s">
        <v>37</v>
      </c>
      <c r="B20" t="s">
        <v>38</v>
      </c>
      <c r="C20" s="4">
        <v>58399.382000000005</v>
      </c>
      <c r="D20" s="4">
        <v>40687.151910339497</v>
      </c>
      <c r="E20" s="59">
        <v>49424.741072796227</v>
      </c>
      <c r="F20" s="59">
        <v>43242.143689209202</v>
      </c>
    </row>
    <row r="21" spans="1:6" x14ac:dyDescent="0.25">
      <c r="A21" s="23" t="s">
        <v>39</v>
      </c>
      <c r="B21" t="s">
        <v>40</v>
      </c>
      <c r="C21" s="4">
        <v>317827</v>
      </c>
      <c r="D21" s="4">
        <v>477455.54587999999</v>
      </c>
      <c r="E21" s="59">
        <v>556926.30324688845</v>
      </c>
      <c r="F21" s="59">
        <v>0</v>
      </c>
    </row>
    <row r="22" spans="1:6" x14ac:dyDescent="0.25">
      <c r="A22" s="30" t="s">
        <v>41</v>
      </c>
      <c r="B22" s="7" t="s">
        <v>42</v>
      </c>
      <c r="C22" s="8">
        <f>SUM(C16:C21)</f>
        <v>491571.38199999998</v>
      </c>
      <c r="D22" s="8">
        <f>SUM(D16:D21)</f>
        <v>634764.48100730684</v>
      </c>
      <c r="E22" s="8">
        <f>SUM(E16:E21)</f>
        <v>730127.5780092557</v>
      </c>
      <c r="F22" s="8">
        <f>SUM(F16:F21)</f>
        <v>207192.48745450488</v>
      </c>
    </row>
    <row r="23" spans="1:6" ht="15.75" thickBot="1" x14ac:dyDescent="0.3">
      <c r="A23" s="31" t="s">
        <v>43</v>
      </c>
      <c r="B23" s="9" t="s">
        <v>44</v>
      </c>
      <c r="C23" s="10">
        <f>+C22+C14</f>
        <v>752102.38199999998</v>
      </c>
      <c r="D23" s="10">
        <f>+D22+D14</f>
        <v>902734.30910662143</v>
      </c>
      <c r="E23" s="10">
        <f>+E22+E14</f>
        <v>1050069.9736789258</v>
      </c>
      <c r="F23" s="10">
        <f>+F22+F14</f>
        <v>912638.94636754715</v>
      </c>
    </row>
    <row r="24" spans="1:6" x14ac:dyDescent="0.25">
      <c r="A24" s="24"/>
      <c r="B24" s="1"/>
      <c r="C24" s="16"/>
      <c r="D24" s="16"/>
      <c r="E24" s="16"/>
      <c r="F24" s="16"/>
    </row>
    <row r="25" spans="1:6" x14ac:dyDescent="0.25">
      <c r="A25" s="24" t="s">
        <v>45</v>
      </c>
      <c r="B25" s="1" t="s">
        <v>46</v>
      </c>
      <c r="C25" s="55"/>
      <c r="D25" s="55"/>
      <c r="E25" s="55"/>
      <c r="F25" s="55"/>
    </row>
    <row r="26" spans="1:6" ht="10.5" customHeight="1" x14ac:dyDescent="0.25">
      <c r="A26" s="24"/>
      <c r="B26" s="1"/>
      <c r="C26" s="6"/>
      <c r="D26" s="6"/>
      <c r="E26" s="6"/>
      <c r="F26" s="6"/>
    </row>
    <row r="27" spans="1:6" ht="15.75" hidden="1" thickBot="1" x14ac:dyDescent="0.3">
      <c r="A27" s="57" t="s">
        <v>47</v>
      </c>
      <c r="B27" s="54" t="s">
        <v>48</v>
      </c>
      <c r="C27" s="58"/>
      <c r="D27" s="58"/>
      <c r="E27" s="58"/>
      <c r="F27" s="58" t="s">
        <v>10</v>
      </c>
    </row>
    <row r="28" spans="1:6" hidden="1" x14ac:dyDescent="0.25">
      <c r="A28" s="56" t="s">
        <v>49</v>
      </c>
      <c r="B28" s="52" t="s">
        <v>50</v>
      </c>
      <c r="C28" s="53"/>
      <c r="D28" s="53"/>
      <c r="E28" s="53"/>
      <c r="F28" s="53"/>
    </row>
    <row r="29" spans="1:6" x14ac:dyDescent="0.25">
      <c r="A29" s="23" t="s">
        <v>51</v>
      </c>
      <c r="B29" t="s">
        <v>52</v>
      </c>
      <c r="C29" s="4">
        <v>103820</v>
      </c>
      <c r="D29" s="4">
        <v>25990.410499999998</v>
      </c>
      <c r="E29" s="59">
        <v>106709.60271000004</v>
      </c>
      <c r="F29" s="59">
        <v>77168.413200091905</v>
      </c>
    </row>
    <row r="30" spans="1:6" x14ac:dyDescent="0.25">
      <c r="A30" s="23" t="s">
        <v>53</v>
      </c>
      <c r="B30" t="s">
        <v>54</v>
      </c>
      <c r="C30" s="4">
        <v>111567</v>
      </c>
      <c r="D30" s="4">
        <v>110122.231687451</v>
      </c>
      <c r="E30" s="59">
        <v>142187.7218930118</v>
      </c>
      <c r="F30" s="59">
        <v>383869.10030649399</v>
      </c>
    </row>
    <row r="31" spans="1:6" x14ac:dyDescent="0.25">
      <c r="A31" s="23" t="s">
        <v>55</v>
      </c>
      <c r="B31" t="s">
        <v>56</v>
      </c>
      <c r="C31" s="4">
        <v>0</v>
      </c>
      <c r="D31" s="4">
        <v>0</v>
      </c>
      <c r="E31" s="59">
        <v>0</v>
      </c>
      <c r="F31" s="59"/>
    </row>
    <row r="32" spans="1:6" x14ac:dyDescent="0.25">
      <c r="A32" s="23" t="s">
        <v>57</v>
      </c>
      <c r="B32" t="s">
        <v>58</v>
      </c>
      <c r="C32" s="4">
        <v>5775</v>
      </c>
      <c r="D32" s="4">
        <v>6218.0618886954007</v>
      </c>
      <c r="E32" s="59">
        <v>7715.1084938003814</v>
      </c>
      <c r="F32" s="59">
        <v>7656.7700363312006</v>
      </c>
    </row>
    <row r="33" spans="1:6" x14ac:dyDescent="0.25">
      <c r="A33" s="23" t="s">
        <v>59</v>
      </c>
      <c r="B33" t="s">
        <v>60</v>
      </c>
      <c r="C33" s="4">
        <v>3445.0000000000005</v>
      </c>
      <c r="D33" s="4">
        <v>1873.0777601491989</v>
      </c>
      <c r="E33" s="59">
        <v>140.29208999999798</v>
      </c>
      <c r="F33" s="59">
        <v>140.29249534829998</v>
      </c>
    </row>
    <row r="34" spans="1:6" x14ac:dyDescent="0.25">
      <c r="A34" s="30" t="s">
        <v>61</v>
      </c>
      <c r="B34" s="7" t="s">
        <v>62</v>
      </c>
      <c r="C34" s="15">
        <f>SUM(C29:C33)</f>
        <v>224607</v>
      </c>
      <c r="D34" s="15">
        <f>SUM(D29:D33)</f>
        <v>144203.78183629562</v>
      </c>
      <c r="E34" s="15">
        <f>SUM(E29:E33)</f>
        <v>256752.72518681223</v>
      </c>
      <c r="F34" s="15">
        <f>SUM(F29:F33)</f>
        <v>468834.57603826543</v>
      </c>
    </row>
    <row r="35" spans="1:6" hidden="1" x14ac:dyDescent="0.25">
      <c r="A35" s="56" t="s">
        <v>63</v>
      </c>
      <c r="B35" s="52" t="s">
        <v>64</v>
      </c>
      <c r="C35" s="53"/>
      <c r="D35" s="53"/>
      <c r="E35" s="53"/>
      <c r="F35" s="53" t="s">
        <v>10</v>
      </c>
    </row>
    <row r="36" spans="1:6" x14ac:dyDescent="0.25">
      <c r="A36" s="23" t="s">
        <v>65</v>
      </c>
      <c r="B36" t="s">
        <v>66</v>
      </c>
      <c r="C36" s="4">
        <v>103183</v>
      </c>
      <c r="D36" s="4">
        <v>112339.679152583</v>
      </c>
      <c r="E36" s="59">
        <v>119715.30622302102</v>
      </c>
      <c r="F36" s="59">
        <v>131322.40725639299</v>
      </c>
    </row>
    <row r="37" spans="1:6" x14ac:dyDescent="0.25">
      <c r="A37" s="23" t="s">
        <v>67</v>
      </c>
      <c r="B37" t="s">
        <v>68</v>
      </c>
      <c r="C37" s="4">
        <v>1006.9999999999999</v>
      </c>
      <c r="D37" s="4">
        <v>1021.8285541756001</v>
      </c>
      <c r="E37" s="59">
        <v>507.90431412760819</v>
      </c>
      <c r="F37" s="59">
        <v>3474.1684925039999</v>
      </c>
    </row>
    <row r="38" spans="1:6" x14ac:dyDescent="0.25">
      <c r="A38" s="23" t="s">
        <v>69</v>
      </c>
      <c r="B38" t="s">
        <v>70</v>
      </c>
      <c r="C38" s="4">
        <v>44649.385999999999</v>
      </c>
      <c r="D38" s="4">
        <v>80446.808323929698</v>
      </c>
      <c r="E38" s="59">
        <v>28335.964968594719</v>
      </c>
      <c r="F38" s="59">
        <v>59296.967925050303</v>
      </c>
    </row>
    <row r="39" spans="1:6" x14ac:dyDescent="0.25">
      <c r="A39" s="23" t="s">
        <v>71</v>
      </c>
      <c r="B39" t="s">
        <v>72</v>
      </c>
      <c r="C39" s="4">
        <v>31665</v>
      </c>
      <c r="D39" s="4">
        <v>37593.460416353206</v>
      </c>
      <c r="E39" s="59">
        <v>43187.512487565327</v>
      </c>
      <c r="F39" s="59">
        <v>30905.284841019999</v>
      </c>
    </row>
    <row r="40" spans="1:6" x14ac:dyDescent="0.25">
      <c r="A40" s="23" t="s">
        <v>73</v>
      </c>
      <c r="B40" t="s">
        <v>74</v>
      </c>
      <c r="C40" s="4">
        <v>145906</v>
      </c>
      <c r="D40" s="4">
        <v>240655.62372999999</v>
      </c>
      <c r="E40" s="59">
        <v>297841.94867934287</v>
      </c>
      <c r="F40" s="59">
        <v>0</v>
      </c>
    </row>
    <row r="41" spans="1:6" x14ac:dyDescent="0.25">
      <c r="A41" s="30" t="s">
        <v>75</v>
      </c>
      <c r="B41" s="7" t="s">
        <v>76</v>
      </c>
      <c r="C41" s="15">
        <f>SUM(C36:C40)</f>
        <v>326410.386</v>
      </c>
      <c r="D41" s="15">
        <f>SUM(D36:D40)</f>
        <v>472057.40017704148</v>
      </c>
      <c r="E41" s="15">
        <f>SUM(E36:E40)</f>
        <v>489588.63667265151</v>
      </c>
      <c r="F41" s="15">
        <f>SUM(F36:F40)</f>
        <v>224998.82851496729</v>
      </c>
    </row>
    <row r="42" spans="1:6" x14ac:dyDescent="0.25">
      <c r="A42" s="24" t="s">
        <v>77</v>
      </c>
      <c r="B42" s="1" t="s">
        <v>78</v>
      </c>
      <c r="C42" s="14">
        <f>+C41+C34</f>
        <v>551017.38599999994</v>
      </c>
      <c r="D42" s="14">
        <f>+D41+D34</f>
        <v>616261.18201333703</v>
      </c>
      <c r="E42" s="14">
        <f>+E41+E34</f>
        <v>746341.36185946374</v>
      </c>
      <c r="F42" s="14">
        <f>+F41+F34</f>
        <v>693833.40455323271</v>
      </c>
    </row>
    <row r="44" spans="1:6" ht="15.75" hidden="1" thickBot="1" x14ac:dyDescent="0.3">
      <c r="A44" s="57" t="s">
        <v>79</v>
      </c>
      <c r="B44" s="54" t="s">
        <v>80</v>
      </c>
      <c r="C44" s="58"/>
      <c r="D44" s="58"/>
      <c r="E44" s="58"/>
      <c r="F44" s="58" t="s">
        <v>10</v>
      </c>
    </row>
    <row r="45" spans="1:6" x14ac:dyDescent="0.25">
      <c r="A45" s="23" t="s">
        <v>81</v>
      </c>
      <c r="B45" t="s">
        <v>82</v>
      </c>
      <c r="C45" s="4">
        <v>52131.943880361905</v>
      </c>
      <c r="D45" s="4">
        <v>52131.943882081701</v>
      </c>
      <c r="E45" s="59">
        <v>53360.276884938125</v>
      </c>
      <c r="F45" s="59">
        <f>+[2]NEW!$R$275*1000</f>
        <v>51889.660137229395</v>
      </c>
    </row>
    <row r="46" spans="1:6" x14ac:dyDescent="0.25">
      <c r="A46" s="23" t="s">
        <v>83</v>
      </c>
      <c r="B46" t="s">
        <v>84</v>
      </c>
      <c r="C46" s="4">
        <v>13940</v>
      </c>
      <c r="D46" s="4">
        <v>13945.406951769901</v>
      </c>
      <c r="E46" s="59">
        <v>13797.915881732972</v>
      </c>
      <c r="F46" s="59">
        <f>+[2]NEW!$R$276*1000</f>
        <v>6350.8970917698998</v>
      </c>
    </row>
    <row r="47" spans="1:6" x14ac:dyDescent="0.25">
      <c r="A47" s="23" t="s">
        <v>85</v>
      </c>
      <c r="B47" t="s">
        <v>86</v>
      </c>
      <c r="C47" s="4">
        <v>33204</v>
      </c>
      <c r="D47" s="4">
        <v>37561.361087854304</v>
      </c>
      <c r="E47" s="59">
        <v>41648.083073768677</v>
      </c>
      <c r="F47" s="59">
        <f>+[2]NEW!$R$277*1000</f>
        <v>47808.035825872197</v>
      </c>
    </row>
    <row r="48" spans="1:6" x14ac:dyDescent="0.25">
      <c r="A48" s="23" t="s">
        <v>87</v>
      </c>
      <c r="B48" t="s">
        <v>88</v>
      </c>
      <c r="C48" s="4">
        <v>85694</v>
      </c>
      <c r="D48" s="4">
        <v>80599.899235653807</v>
      </c>
      <c r="E48" s="59">
        <v>89441.337110407476</v>
      </c>
      <c r="F48" s="59">
        <f>+[2]NEW!$R$278*1000</f>
        <v>112756.95211840401</v>
      </c>
    </row>
    <row r="49" spans="1:7" x14ac:dyDescent="0.25">
      <c r="A49" s="30" t="s">
        <v>89</v>
      </c>
      <c r="B49" s="7" t="s">
        <v>90</v>
      </c>
      <c r="C49" s="8">
        <f>SUM(C45:C48)</f>
        <v>184969.94388036191</v>
      </c>
      <c r="D49" s="8">
        <f>SUM(D45:D48)</f>
        <v>184238.6111573597</v>
      </c>
      <c r="E49" s="8">
        <f>SUM(E45:E48)</f>
        <v>198247.61295084725</v>
      </c>
      <c r="F49" s="8">
        <f>SUM(F45:F48)</f>
        <v>218805.54517327549</v>
      </c>
    </row>
    <row r="50" spans="1:7" x14ac:dyDescent="0.25">
      <c r="A50" s="32" t="s">
        <v>91</v>
      </c>
      <c r="B50" s="17" t="s">
        <v>92</v>
      </c>
      <c r="C50" s="18">
        <v>16114.999999999998</v>
      </c>
      <c r="D50" s="18">
        <v>102234.52722999999</v>
      </c>
      <c r="E50" s="60">
        <v>105481.00014</v>
      </c>
      <c r="F50" s="60">
        <v>0</v>
      </c>
    </row>
    <row r="51" spans="1:7" ht="15.75" thickBot="1" x14ac:dyDescent="0.3">
      <c r="A51" s="31" t="s">
        <v>93</v>
      </c>
      <c r="B51" s="9" t="s">
        <v>94</v>
      </c>
      <c r="C51" s="19">
        <f>+C50+C49</f>
        <v>201084.94388036191</v>
      </c>
      <c r="D51" s="19">
        <f>+D50+D49</f>
        <v>286473.13838735968</v>
      </c>
      <c r="E51" s="19">
        <f>+E50+E49</f>
        <v>303728.61309084727</v>
      </c>
      <c r="F51" s="19">
        <f>+F50+F49</f>
        <v>218805.54517327549</v>
      </c>
    </row>
    <row r="52" spans="1:7" ht="26.25" customHeight="1" thickBot="1" x14ac:dyDescent="0.3">
      <c r="A52" s="33" t="s">
        <v>95</v>
      </c>
      <c r="B52" s="20" t="s">
        <v>96</v>
      </c>
      <c r="C52" s="21">
        <f>+C51+C42</f>
        <v>752102.32988036191</v>
      </c>
      <c r="D52" s="21">
        <f>+D51+D42</f>
        <v>902734.32040069671</v>
      </c>
      <c r="E52" s="21">
        <f>+E51+E42</f>
        <v>1050069.974950311</v>
      </c>
      <c r="F52" s="21">
        <f>+F51+F42</f>
        <v>912638.94972650823</v>
      </c>
      <c r="G52" s="69"/>
    </row>
    <row r="54" spans="1:7" x14ac:dyDescent="0.25">
      <c r="A54" s="47" t="s">
        <v>97</v>
      </c>
      <c r="B54" s="1" t="s">
        <v>98</v>
      </c>
    </row>
    <row r="55" spans="1:7" x14ac:dyDescent="0.25">
      <c r="C55" s="13"/>
      <c r="D55" s="13"/>
      <c r="E55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A753B-7708-4BD9-9603-C85CC375896A}">
  <dimension ref="A1:F30"/>
  <sheetViews>
    <sheetView zoomScale="85" zoomScaleNormal="85" workbookViewId="0">
      <selection activeCell="G26" sqref="G26"/>
    </sheetView>
  </sheetViews>
  <sheetFormatPr defaultRowHeight="15" x14ac:dyDescent="0.25"/>
  <cols>
    <col min="1" max="1" width="46.7109375" style="23" customWidth="1"/>
    <col min="2" max="2" width="41.42578125" customWidth="1"/>
    <col min="3" max="3" width="17.5703125" customWidth="1"/>
    <col min="4" max="4" width="18.140625" customWidth="1"/>
    <col min="5" max="5" width="15.5703125" bestFit="1" customWidth="1"/>
  </cols>
  <sheetData>
    <row r="1" spans="1:6" ht="25.5" customHeight="1" x14ac:dyDescent="0.25">
      <c r="A1" s="49" t="s">
        <v>0</v>
      </c>
      <c r="B1" s="50" t="s">
        <v>1</v>
      </c>
      <c r="C1" s="51"/>
      <c r="D1" s="51"/>
      <c r="E1" s="51"/>
    </row>
    <row r="3" spans="1:6" x14ac:dyDescent="0.25">
      <c r="A3" s="24" t="s">
        <v>99</v>
      </c>
      <c r="B3" s="1" t="s">
        <v>100</v>
      </c>
    </row>
    <row r="4" spans="1:6" x14ac:dyDescent="0.25">
      <c r="A4" s="25" t="s">
        <v>4</v>
      </c>
      <c r="B4" s="3" t="s">
        <v>5</v>
      </c>
      <c r="C4" s="2" t="s">
        <v>101</v>
      </c>
      <c r="D4" s="2" t="s">
        <v>102</v>
      </c>
      <c r="E4" s="2" t="s">
        <v>210</v>
      </c>
    </row>
    <row r="6" spans="1:6" x14ac:dyDescent="0.25">
      <c r="A6" s="24" t="s">
        <v>103</v>
      </c>
      <c r="B6" s="1" t="s">
        <v>104</v>
      </c>
      <c r="C6" s="64">
        <v>521348.05408356298</v>
      </c>
      <c r="D6" s="64">
        <v>529691.97309566103</v>
      </c>
      <c r="E6" s="64">
        <v>593666.81577170501</v>
      </c>
    </row>
    <row r="7" spans="1:6" x14ac:dyDescent="0.25">
      <c r="A7" s="24" t="s">
        <v>105</v>
      </c>
      <c r="B7" s="1" t="s">
        <v>106</v>
      </c>
      <c r="C7" s="64">
        <v>230699.731795959</v>
      </c>
      <c r="D7" s="64">
        <v>248407.036979444</v>
      </c>
      <c r="E7" s="64">
        <v>280595.72321897099</v>
      </c>
    </row>
    <row r="8" spans="1:6" x14ac:dyDescent="0.25">
      <c r="A8" s="26" t="s">
        <v>107</v>
      </c>
      <c r="B8" s="22" t="s">
        <v>108</v>
      </c>
      <c r="C8" s="62">
        <f>+C7/C6</f>
        <v>0.442506172199085</v>
      </c>
      <c r="D8" s="62">
        <f>+D7/D6</f>
        <v>0.46896507705730767</v>
      </c>
      <c r="E8" s="62">
        <f>+E7/E6</f>
        <v>0.47264848862105552</v>
      </c>
      <c r="F8" s="13"/>
    </row>
    <row r="9" spans="1:6" x14ac:dyDescent="0.25">
      <c r="A9" s="24" t="s">
        <v>109</v>
      </c>
      <c r="B9" s="1" t="s">
        <v>110</v>
      </c>
      <c r="C9" s="64">
        <v>21084.982366968601</v>
      </c>
      <c r="D9" s="64">
        <v>26741.807417191601</v>
      </c>
      <c r="E9" s="64">
        <v>30746.6933194415</v>
      </c>
    </row>
    <row r="10" spans="1:6" x14ac:dyDescent="0.25">
      <c r="A10" s="26" t="s">
        <v>111</v>
      </c>
      <c r="B10" s="22" t="s">
        <v>112</v>
      </c>
      <c r="C10" s="62">
        <f>+C9/C6</f>
        <v>4.0443197594804962E-2</v>
      </c>
      <c r="D10" s="62">
        <f>+D9/D6</f>
        <v>5.0485581763501819E-2</v>
      </c>
      <c r="E10" s="62">
        <f>+E9/E6</f>
        <v>5.1791160466791462E-2</v>
      </c>
      <c r="F10" s="13"/>
    </row>
    <row r="11" spans="1:6" x14ac:dyDescent="0.25">
      <c r="A11" s="24" t="s">
        <v>113</v>
      </c>
      <c r="B11" s="1" t="s">
        <v>114</v>
      </c>
      <c r="C11" s="64">
        <v>2519.5212248677299</v>
      </c>
      <c r="D11" s="64">
        <v>7741.4864659470204</v>
      </c>
      <c r="E11" s="64">
        <v>29565.641933665502</v>
      </c>
      <c r="F11" s="13"/>
    </row>
    <row r="12" spans="1:6" x14ac:dyDescent="0.25">
      <c r="A12" s="26" t="s">
        <v>115</v>
      </c>
      <c r="B12" s="22" t="s">
        <v>116</v>
      </c>
      <c r="C12" s="62">
        <f>+C11/C6</f>
        <v>4.8327047643758822E-3</v>
      </c>
      <c r="D12" s="62">
        <f>+D11/D6</f>
        <v>1.461507226681898E-2</v>
      </c>
      <c r="E12" s="62">
        <f>+E11/E6</f>
        <v>4.9801742573792419E-2</v>
      </c>
    </row>
    <row r="13" spans="1:6" x14ac:dyDescent="0.25">
      <c r="A13" s="24" t="s">
        <v>117</v>
      </c>
      <c r="B13" s="1" t="s">
        <v>118</v>
      </c>
      <c r="C13" s="67">
        <v>-376.95926335489997</v>
      </c>
      <c r="D13" s="67">
        <v>-1535.8993887251099</v>
      </c>
      <c r="E13" s="67">
        <v>-6405.7889463625997</v>
      </c>
    </row>
    <row r="14" spans="1:6" x14ac:dyDescent="0.25">
      <c r="A14" s="24" t="s">
        <v>190</v>
      </c>
      <c r="B14" s="1" t="s">
        <v>189</v>
      </c>
      <c r="C14" s="64">
        <v>2142.5619615128298</v>
      </c>
      <c r="D14" s="64">
        <v>6205.5870772219096</v>
      </c>
      <c r="E14" s="64">
        <v>23159.8529873029</v>
      </c>
    </row>
    <row r="15" spans="1:6" x14ac:dyDescent="0.25">
      <c r="A15" s="26" t="s">
        <v>119</v>
      </c>
      <c r="B15" s="22" t="s">
        <v>120</v>
      </c>
      <c r="C15" s="62">
        <f>+C14/C6</f>
        <v>4.1096575401610965E-3</v>
      </c>
      <c r="D15" s="62">
        <f>+D14/D6</f>
        <v>1.1715463689122577E-2</v>
      </c>
      <c r="E15" s="62">
        <f>+E14/E6</f>
        <v>3.9011533695373399E-2</v>
      </c>
    </row>
    <row r="16" spans="1:6" x14ac:dyDescent="0.25">
      <c r="A16" s="26"/>
      <c r="B16" s="22"/>
      <c r="C16" s="62"/>
      <c r="D16" s="62"/>
      <c r="E16" s="62"/>
    </row>
    <row r="17" spans="1:5" x14ac:dyDescent="0.25">
      <c r="A17" s="24" t="s">
        <v>191</v>
      </c>
      <c r="B17" s="1" t="s">
        <v>188</v>
      </c>
      <c r="C17" s="64">
        <v>31169.0533868616</v>
      </c>
      <c r="D17" s="64">
        <v>20493.525471590201</v>
      </c>
      <c r="E17" s="64">
        <v>7556.1297199999999</v>
      </c>
    </row>
    <row r="18" spans="1:5" x14ac:dyDescent="0.25">
      <c r="A18" s="68" t="s">
        <v>194</v>
      </c>
      <c r="B18" s="65" t="s">
        <v>193</v>
      </c>
      <c r="C18" s="66">
        <v>-5167</v>
      </c>
      <c r="D18" s="66"/>
      <c r="E18" s="66"/>
    </row>
    <row r="19" spans="1:5" x14ac:dyDescent="0.25">
      <c r="A19" s="24"/>
      <c r="B19" s="1"/>
      <c r="C19" s="4"/>
      <c r="D19" s="5"/>
      <c r="E19" s="5"/>
    </row>
    <row r="20" spans="1:5" x14ac:dyDescent="0.25">
      <c r="A20" s="24" t="s">
        <v>195</v>
      </c>
      <c r="B20" s="1" t="s">
        <v>192</v>
      </c>
      <c r="C20" s="6">
        <f>+C17+C14+C18</f>
        <v>28144.615348374427</v>
      </c>
      <c r="D20" s="6">
        <f>+D17+D14+D18</f>
        <v>26699.112548812111</v>
      </c>
      <c r="E20" s="6">
        <f>+E17+E14+E18</f>
        <v>30715.982707302901</v>
      </c>
    </row>
    <row r="21" spans="1:5" x14ac:dyDescent="0.25">
      <c r="A21" s="47" t="s">
        <v>196</v>
      </c>
      <c r="B21" s="1" t="s">
        <v>92</v>
      </c>
      <c r="C21" s="6">
        <v>8907</v>
      </c>
      <c r="D21" s="6">
        <v>6743.59458</v>
      </c>
      <c r="E21" s="6">
        <v>411.91021999999998</v>
      </c>
    </row>
    <row r="22" spans="1:5" x14ac:dyDescent="0.25">
      <c r="A22" s="24" t="s">
        <v>121</v>
      </c>
      <c r="B22" s="1" t="s">
        <v>197</v>
      </c>
      <c r="C22" s="14">
        <f>+C20-C21</f>
        <v>19237.615348374427</v>
      </c>
      <c r="D22" s="14">
        <f>+D20-D21</f>
        <v>19955.51796881211</v>
      </c>
      <c r="E22" s="14">
        <f>+E20-E21</f>
        <v>30304.072487302899</v>
      </c>
    </row>
    <row r="26" spans="1:5" ht="234" customHeight="1" x14ac:dyDescent="0.25">
      <c r="A26" s="27" t="s">
        <v>199</v>
      </c>
      <c r="B26" s="28" t="s">
        <v>198</v>
      </c>
    </row>
    <row r="27" spans="1:5" x14ac:dyDescent="0.25">
      <c r="B27" s="61"/>
    </row>
    <row r="28" spans="1:5" x14ac:dyDescent="0.25">
      <c r="B28" s="61"/>
    </row>
    <row r="29" spans="1:5" x14ac:dyDescent="0.25">
      <c r="B29" s="61"/>
    </row>
    <row r="30" spans="1:5" x14ac:dyDescent="0.25">
      <c r="B30" s="6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"/>
  <sheetViews>
    <sheetView tabSelected="1" zoomScale="85" zoomScaleNormal="85" workbookViewId="0">
      <selection activeCell="B49" sqref="B49"/>
    </sheetView>
  </sheetViews>
  <sheetFormatPr defaultRowHeight="15" x14ac:dyDescent="0.25"/>
  <cols>
    <col min="1" max="1" width="68.28515625" style="23" bestFit="1" customWidth="1"/>
    <col min="2" max="2" width="68.28515625" bestFit="1" customWidth="1"/>
    <col min="3" max="5" width="11.5703125" bestFit="1" customWidth="1"/>
    <col min="6" max="6" width="11.140625" customWidth="1"/>
  </cols>
  <sheetData>
    <row r="1" spans="1:6" ht="24.75" customHeight="1" x14ac:dyDescent="0.25">
      <c r="A1" s="49" t="s">
        <v>0</v>
      </c>
      <c r="B1" s="50" t="s">
        <v>1</v>
      </c>
      <c r="C1" s="51"/>
      <c r="D1" s="51"/>
      <c r="E1" s="51"/>
      <c r="F1" s="51"/>
    </row>
    <row r="3" spans="1:6" x14ac:dyDescent="0.25">
      <c r="A3" s="24" t="s">
        <v>122</v>
      </c>
      <c r="B3" s="1" t="s">
        <v>123</v>
      </c>
    </row>
    <row r="4" spans="1:6" x14ac:dyDescent="0.25">
      <c r="A4" s="25" t="s">
        <v>4</v>
      </c>
      <c r="B4" s="3" t="s">
        <v>5</v>
      </c>
      <c r="C4" s="2">
        <v>44926</v>
      </c>
      <c r="D4" s="2">
        <v>45291</v>
      </c>
      <c r="E4" s="2">
        <v>45657</v>
      </c>
      <c r="F4" s="2">
        <v>46022</v>
      </c>
    </row>
    <row r="5" spans="1:6" ht="15.75" thickBot="1" x14ac:dyDescent="0.3">
      <c r="A5" s="29" t="s">
        <v>124</v>
      </c>
      <c r="B5" s="11" t="s">
        <v>125</v>
      </c>
      <c r="C5" s="12"/>
      <c r="D5" s="12"/>
      <c r="E5" s="35"/>
      <c r="F5" s="35"/>
    </row>
    <row r="6" spans="1:6" x14ac:dyDescent="0.25">
      <c r="A6" s="24" t="s">
        <v>201</v>
      </c>
      <c r="B6" s="1" t="s">
        <v>200</v>
      </c>
      <c r="C6" s="36">
        <v>20006.663093155003</v>
      </c>
      <c r="D6" s="39">
        <f>+[1]Ratios!$AC$283*1000</f>
        <v>-2647.043014060358</v>
      </c>
      <c r="E6" s="63">
        <v>7741.4864678090998</v>
      </c>
      <c r="F6" s="63">
        <v>7790.5497755249353</v>
      </c>
    </row>
    <row r="7" spans="1:6" x14ac:dyDescent="0.25">
      <c r="A7" s="24" t="s">
        <v>203</v>
      </c>
      <c r="B7" s="1" t="s">
        <v>202</v>
      </c>
      <c r="C7" s="36"/>
      <c r="D7" s="39">
        <f>+[1]Ratios!$AC$284*1000</f>
        <v>33570.851767416505</v>
      </c>
      <c r="E7" s="63">
        <v>24185.763843996974</v>
      </c>
      <c r="F7" s="63">
        <v>29565.642241256901</v>
      </c>
    </row>
    <row r="8" spans="1:6" x14ac:dyDescent="0.25">
      <c r="A8" s="23" t="s">
        <v>126</v>
      </c>
      <c r="B8" t="s">
        <v>127</v>
      </c>
      <c r="C8" s="36">
        <v>25333.000000000004</v>
      </c>
      <c r="D8" s="39">
        <v>13083.3892575427</v>
      </c>
      <c r="E8" s="63">
        <v>29576.163074535656</v>
      </c>
      <c r="F8" s="63">
        <v>50549.803209477701</v>
      </c>
    </row>
    <row r="9" spans="1:6" x14ac:dyDescent="0.25">
      <c r="A9" s="23" t="s">
        <v>128</v>
      </c>
      <c r="B9" t="s">
        <v>129</v>
      </c>
      <c r="C9" s="36">
        <v>15442.469585256302</v>
      </c>
      <c r="D9" s="39">
        <v>23212.720883625399</v>
      </c>
      <c r="E9" s="63">
        <v>29725.963429222506</v>
      </c>
      <c r="F9" s="63">
        <v>21881.6624074065</v>
      </c>
    </row>
    <row r="10" spans="1:6" x14ac:dyDescent="0.25">
      <c r="A10" s="23" t="s">
        <v>130</v>
      </c>
      <c r="B10" t="s">
        <v>131</v>
      </c>
      <c r="C10" s="36">
        <v>-1432.51292469599</v>
      </c>
      <c r="D10" s="39">
        <v>-1079.17759146</v>
      </c>
      <c r="E10" s="63">
        <v>-6393.5894268644597</v>
      </c>
      <c r="F10" s="63">
        <v>-27572.417546456902</v>
      </c>
    </row>
    <row r="11" spans="1:6" x14ac:dyDescent="0.25">
      <c r="A11" s="23" t="s">
        <v>55</v>
      </c>
      <c r="B11" t="s">
        <v>56</v>
      </c>
      <c r="C11" s="36">
        <v>2090.6009714484003</v>
      </c>
      <c r="D11" s="39">
        <v>3802.6158223152997</v>
      </c>
      <c r="E11" s="63">
        <v>4510.6226578950354</v>
      </c>
      <c r="F11" s="63">
        <v>2469.5786302349002</v>
      </c>
    </row>
    <row r="12" spans="1:6" x14ac:dyDescent="0.25">
      <c r="A12" s="23" t="s">
        <v>132</v>
      </c>
      <c r="B12" t="s">
        <v>133</v>
      </c>
      <c r="C12" s="36">
        <v>837.54629083590009</v>
      </c>
      <c r="D12" s="39">
        <v>210.75774297620001</v>
      </c>
      <c r="E12" s="63">
        <v>82.758296962300989</v>
      </c>
      <c r="F12" s="63">
        <v>915.57397133609993</v>
      </c>
    </row>
    <row r="13" spans="1:6" ht="10.5" customHeight="1" x14ac:dyDescent="0.25">
      <c r="C13" s="36"/>
      <c r="D13" s="36"/>
      <c r="E13" s="63"/>
      <c r="F13" s="63"/>
    </row>
    <row r="14" spans="1:6" x14ac:dyDescent="0.25">
      <c r="A14" s="23" t="s">
        <v>134</v>
      </c>
      <c r="B14" t="s">
        <v>135</v>
      </c>
      <c r="C14" s="36">
        <v>-8913.2365706643923</v>
      </c>
      <c r="D14" s="36">
        <f>+[1]Ratios!$AC$292*1000</f>
        <v>5955.1902141661103</v>
      </c>
      <c r="E14" s="63">
        <v>8094.6553053327243</v>
      </c>
      <c r="F14" s="63">
        <v>2079.5735297323017</v>
      </c>
    </row>
    <row r="15" spans="1:6" x14ac:dyDescent="0.25">
      <c r="A15" s="23" t="s">
        <v>136</v>
      </c>
      <c r="B15" t="s">
        <v>137</v>
      </c>
      <c r="C15" s="36">
        <v>-17385.551733316701</v>
      </c>
      <c r="D15" s="36">
        <v>2062.4390743309</v>
      </c>
      <c r="E15" s="63">
        <v>-8544.0783576302347</v>
      </c>
      <c r="F15" s="63">
        <v>-42815.585551322496</v>
      </c>
    </row>
    <row r="16" spans="1:6" x14ac:dyDescent="0.25">
      <c r="A16" s="23" t="s">
        <v>138</v>
      </c>
      <c r="B16" t="s">
        <v>139</v>
      </c>
      <c r="C16" s="36">
        <v>17690.389830612101</v>
      </c>
      <c r="D16" s="36">
        <f>+[1]Ratios!$AC$294*1000</f>
        <v>-1290.4869084487</v>
      </c>
      <c r="E16" s="63">
        <v>11069.221604062408</v>
      </c>
      <c r="F16" s="63">
        <v>12718.8603227559</v>
      </c>
    </row>
    <row r="17" spans="1:6" ht="13.5" customHeight="1" x14ac:dyDescent="0.25">
      <c r="C17" s="36"/>
      <c r="D17" s="36"/>
      <c r="E17" s="63"/>
      <c r="F17" s="63"/>
    </row>
    <row r="18" spans="1:6" x14ac:dyDescent="0.25">
      <c r="A18" s="23" t="s">
        <v>140</v>
      </c>
      <c r="B18" t="s">
        <v>141</v>
      </c>
      <c r="C18" s="36">
        <v>-15235.1687463453</v>
      </c>
      <c r="D18" s="36">
        <v>-22724.643428970499</v>
      </c>
      <c r="E18" s="63">
        <v>-29298.558686634304</v>
      </c>
      <c r="F18" s="63">
        <v>-22167.4192890499</v>
      </c>
    </row>
    <row r="19" spans="1:6" x14ac:dyDescent="0.25">
      <c r="A19" s="23" t="s">
        <v>142</v>
      </c>
      <c r="B19" t="s">
        <v>143</v>
      </c>
      <c r="C19" s="36">
        <v>-4458.6557273813996</v>
      </c>
      <c r="D19" s="36">
        <v>-4876.7471417732004</v>
      </c>
      <c r="E19" s="63">
        <v>-5085.0970514776855</v>
      </c>
      <c r="F19" s="63">
        <v>-3560.5994864011</v>
      </c>
    </row>
    <row r="20" spans="1:6" ht="15.75" thickBot="1" x14ac:dyDescent="0.3">
      <c r="A20" s="31" t="s">
        <v>144</v>
      </c>
      <c r="B20" s="9" t="s">
        <v>145</v>
      </c>
      <c r="C20" s="40">
        <f>SUM(C6:C19)</f>
        <v>33975.544068903924</v>
      </c>
      <c r="D20" s="40">
        <f>SUM(D6:D19)</f>
        <v>49279.866677660371</v>
      </c>
      <c r="E20" s="40">
        <f>SUM(E6:E19)</f>
        <v>65665.311157210002</v>
      </c>
      <c r="F20" s="40">
        <f>SUM(F6:F19)</f>
        <v>31855.222214494846</v>
      </c>
    </row>
    <row r="21" spans="1:6" ht="15.75" thickBot="1" x14ac:dyDescent="0.3">
      <c r="A21" s="29" t="s">
        <v>146</v>
      </c>
      <c r="B21" s="11" t="s">
        <v>147</v>
      </c>
      <c r="C21" s="37"/>
      <c r="D21" s="37"/>
      <c r="E21" s="38"/>
      <c r="F21" s="38"/>
    </row>
    <row r="22" spans="1:6" x14ac:dyDescent="0.25">
      <c r="A22" s="23" t="s">
        <v>148</v>
      </c>
      <c r="B22" t="s">
        <v>149</v>
      </c>
      <c r="C22" s="36">
        <v>-19374.944941288599</v>
      </c>
      <c r="D22" s="36">
        <v>-17780.024698277804</v>
      </c>
      <c r="E22" s="36">
        <f>+[1]Ratios!$AG$301*1000</f>
        <v>-26320.2698636717</v>
      </c>
      <c r="F22" s="36">
        <v>-26284.382710206897</v>
      </c>
    </row>
    <row r="23" spans="1:6" x14ac:dyDescent="0.25">
      <c r="A23" s="23" t="s">
        <v>150</v>
      </c>
      <c r="B23" t="s">
        <v>151</v>
      </c>
      <c r="C23" s="36">
        <v>157.52711213359999</v>
      </c>
      <c r="D23" s="36">
        <v>19.245127956499498</v>
      </c>
      <c r="E23" s="36">
        <f>+[1]Ratios!$AG$302*1000</f>
        <v>622.65045542792279</v>
      </c>
      <c r="F23" s="36">
        <v>47.521452112699862</v>
      </c>
    </row>
    <row r="24" spans="1:6" x14ac:dyDescent="0.25">
      <c r="A24" s="23" t="s">
        <v>152</v>
      </c>
      <c r="B24" t="s">
        <v>153</v>
      </c>
      <c r="C24" s="36">
        <v>-49121.095006778902</v>
      </c>
      <c r="D24" s="36">
        <v>-120759.32625</v>
      </c>
      <c r="E24" s="36">
        <f>+[1]Ratios!$AG$303*1000</f>
        <v>-39300.422740000009</v>
      </c>
      <c r="F24" s="36">
        <v>-932.889399999999</v>
      </c>
    </row>
    <row r="25" spans="1:6" x14ac:dyDescent="0.25">
      <c r="A25" s="23" t="s">
        <v>154</v>
      </c>
      <c r="B25" t="s">
        <v>155</v>
      </c>
      <c r="C25" s="36">
        <v>15000.226650000001</v>
      </c>
      <c r="D25" s="36">
        <v>11669.275660000001</v>
      </c>
      <c r="E25" s="36">
        <f>+[1]Ratios!$AG$304*1000</f>
        <v>2345.7113100000001</v>
      </c>
      <c r="F25" s="36">
        <v>28449.9827805694</v>
      </c>
    </row>
    <row r="26" spans="1:6" x14ac:dyDescent="0.25">
      <c r="A26" s="23" t="s">
        <v>156</v>
      </c>
      <c r="B26" t="s">
        <v>157</v>
      </c>
      <c r="C26" s="36">
        <v>-2325.5</v>
      </c>
      <c r="D26" s="36">
        <v>-735</v>
      </c>
      <c r="E26" s="36">
        <f>+[1]Ratios!$AG$305*1000</f>
        <v>-8189.9999999999991</v>
      </c>
      <c r="F26" s="36">
        <v>-2000</v>
      </c>
    </row>
    <row r="27" spans="1:6" x14ac:dyDescent="0.25">
      <c r="A27" s="23" t="s">
        <v>158</v>
      </c>
      <c r="B27" t="s">
        <v>159</v>
      </c>
      <c r="C27" s="36">
        <v>245.81113888679999</v>
      </c>
      <c r="D27" s="36">
        <v>134.76465877929999</v>
      </c>
      <c r="E27" s="36">
        <f>+[1]Ratios!$AG$306*1000</f>
        <v>223.1325863048753</v>
      </c>
      <c r="F27" s="36">
        <v>135.07227275389999</v>
      </c>
    </row>
    <row r="28" spans="1:6" ht="26.25" customHeight="1" x14ac:dyDescent="0.25">
      <c r="A28" s="23" t="s">
        <v>205</v>
      </c>
      <c r="B28" s="61" t="s">
        <v>204</v>
      </c>
      <c r="C28" s="36">
        <v>0</v>
      </c>
      <c r="D28" s="36">
        <v>0</v>
      </c>
      <c r="E28" s="36">
        <f>+[1]Ratios!$AG$307*1000</f>
        <v>-195.83747833462058</v>
      </c>
      <c r="F28" s="36">
        <v>-8658.7157299999908</v>
      </c>
    </row>
    <row r="29" spans="1:6" ht="18" customHeight="1" x14ac:dyDescent="0.25">
      <c r="A29" s="23" t="s">
        <v>212</v>
      </c>
      <c r="B29" s="61" t="s">
        <v>211</v>
      </c>
      <c r="C29" s="36"/>
      <c r="D29" s="36"/>
      <c r="E29" s="36"/>
      <c r="F29" s="36">
        <v>3771.690028426</v>
      </c>
    </row>
    <row r="30" spans="1:6" x14ac:dyDescent="0.25">
      <c r="A30" s="23" t="s">
        <v>206</v>
      </c>
      <c r="B30" t="s">
        <v>207</v>
      </c>
      <c r="C30" s="36"/>
      <c r="D30" s="36"/>
      <c r="E30" s="36">
        <f>+[1]Ratios!$AG$308*1000</f>
        <v>150</v>
      </c>
      <c r="F30" s="36"/>
    </row>
    <row r="31" spans="1:6" ht="15.75" thickBot="1" x14ac:dyDescent="0.3">
      <c r="A31" s="31" t="s">
        <v>160</v>
      </c>
      <c r="B31" s="9" t="s">
        <v>161</v>
      </c>
      <c r="C31" s="40">
        <f>SUM(C22:C30)</f>
        <v>-55417.975047047104</v>
      </c>
      <c r="D31" s="40">
        <f>SUM(D22:D30)</f>
        <v>-127451.06550154201</v>
      </c>
      <c r="E31" s="40">
        <f>SUM(E22:E30)</f>
        <v>-70665.035730273536</v>
      </c>
      <c r="F31" s="40">
        <f>SUM(F22:F30)</f>
        <v>-5471.7213063448899</v>
      </c>
    </row>
    <row r="32" spans="1:6" ht="15.75" thickBot="1" x14ac:dyDescent="0.3">
      <c r="A32" s="29" t="s">
        <v>162</v>
      </c>
      <c r="B32" s="11" t="s">
        <v>163</v>
      </c>
      <c r="C32" s="37"/>
      <c r="D32" s="37"/>
      <c r="E32" s="38"/>
      <c r="F32" s="38"/>
    </row>
    <row r="33" spans="1:6" x14ac:dyDescent="0.25">
      <c r="A33" s="23" t="s">
        <v>164</v>
      </c>
      <c r="B33" t="s">
        <v>165</v>
      </c>
      <c r="C33" s="36">
        <v>-50.856670000000001</v>
      </c>
      <c r="D33" s="36">
        <v>-4537.4197699999995</v>
      </c>
      <c r="E33" s="36">
        <v>-13</v>
      </c>
      <c r="F33" s="36">
        <v>-43.305759999999999</v>
      </c>
    </row>
    <row r="34" spans="1:6" x14ac:dyDescent="0.25">
      <c r="A34" s="23" t="s">
        <v>166</v>
      </c>
      <c r="B34" t="s">
        <v>167</v>
      </c>
      <c r="C34" s="36">
        <v>0</v>
      </c>
      <c r="D34" s="36">
        <v>55887.327361719697</v>
      </c>
      <c r="E34" s="36">
        <v>842.52993000000004</v>
      </c>
      <c r="F34" s="36">
        <v>754.20000253151409</v>
      </c>
    </row>
    <row r="35" spans="1:6" x14ac:dyDescent="0.25">
      <c r="A35" s="23" t="s">
        <v>168</v>
      </c>
      <c r="B35" t="s">
        <v>169</v>
      </c>
      <c r="C35" s="36">
        <v>236778.216011488</v>
      </c>
      <c r="D35" s="36">
        <v>161458.96686668901</v>
      </c>
      <c r="E35" s="36">
        <v>220147.40135981201</v>
      </c>
      <c r="F35" s="36">
        <v>55990.2178527715</v>
      </c>
    </row>
    <row r="36" spans="1:6" x14ac:dyDescent="0.25">
      <c r="A36" s="23" t="s">
        <v>170</v>
      </c>
      <c r="B36" t="s">
        <v>171</v>
      </c>
      <c r="C36" s="36">
        <v>-234378.10923392099</v>
      </c>
      <c r="D36" s="36">
        <v>-127045.823998947</v>
      </c>
      <c r="E36" s="36">
        <v>-150553.80298931999</v>
      </c>
      <c r="F36" s="36">
        <v>-54030.8526732639</v>
      </c>
    </row>
    <row r="37" spans="1:6" x14ac:dyDescent="0.25">
      <c r="A37" s="23" t="s">
        <v>172</v>
      </c>
      <c r="B37" t="s">
        <v>173</v>
      </c>
      <c r="C37" s="36">
        <v>-6001.258269343899</v>
      </c>
      <c r="D37" s="36">
        <v>-6428.3768900702989</v>
      </c>
      <c r="E37" s="36">
        <v>-9314.4384200000113</v>
      </c>
      <c r="F37" s="36">
        <v>-7613.0560501701011</v>
      </c>
    </row>
    <row r="38" spans="1:6" x14ac:dyDescent="0.25">
      <c r="A38" s="23" t="s">
        <v>174</v>
      </c>
      <c r="B38" t="s">
        <v>175</v>
      </c>
      <c r="C38" s="36">
        <v>-1072.1870900000001</v>
      </c>
      <c r="D38" s="36">
        <v>0</v>
      </c>
      <c r="E38" s="36">
        <v>-1936.2677100000001</v>
      </c>
      <c r="F38" s="36">
        <v>-1361.5506899999998</v>
      </c>
    </row>
    <row r="39" spans="1:6" x14ac:dyDescent="0.25">
      <c r="A39" s="23" t="s">
        <v>176</v>
      </c>
      <c r="B39" t="s">
        <v>177</v>
      </c>
      <c r="C39" s="36">
        <v>-18884.641077486398</v>
      </c>
      <c r="D39" s="36">
        <v>-18867.151265610199</v>
      </c>
      <c r="E39" s="36">
        <v>-18555.085892842999</v>
      </c>
      <c r="F39" s="36">
        <v>-28980.568375008697</v>
      </c>
    </row>
    <row r="40" spans="1:6" ht="15.75" thickBot="1" x14ac:dyDescent="0.3">
      <c r="A40" s="31" t="s">
        <v>178</v>
      </c>
      <c r="B40" s="9" t="s">
        <v>179</v>
      </c>
      <c r="C40" s="40">
        <f>SUM(C33:C39)</f>
        <v>-23608.836329263297</v>
      </c>
      <c r="D40" s="40">
        <f>SUM(D33:D39)</f>
        <v>60467.52230378121</v>
      </c>
      <c r="E40" s="40">
        <f>SUM(E33:E39)</f>
        <v>40617.336277648996</v>
      </c>
      <c r="F40" s="40">
        <f>SUM(F33:F39)</f>
        <v>-35284.915693139686</v>
      </c>
    </row>
    <row r="41" spans="1:6" ht="15.75" thickBot="1" x14ac:dyDescent="0.3">
      <c r="A41" s="33" t="s">
        <v>180</v>
      </c>
      <c r="B41" s="20" t="s">
        <v>181</v>
      </c>
      <c r="C41" s="43">
        <f>+C40+C31+C20</f>
        <v>-45051.267307406481</v>
      </c>
      <c r="D41" s="43">
        <f>+D40+D31+D20</f>
        <v>-17703.676520100424</v>
      </c>
      <c r="E41" s="43">
        <f>+E40+E31+E20</f>
        <v>35617.611704585463</v>
      </c>
      <c r="F41" s="43">
        <f>+F40+F31+F20</f>
        <v>-8901.4147849897272</v>
      </c>
    </row>
    <row r="42" spans="1:6" ht="15.75" thickBot="1" x14ac:dyDescent="0.3">
      <c r="A42" s="45" t="s">
        <v>182</v>
      </c>
      <c r="B42" s="44" t="s">
        <v>183</v>
      </c>
      <c r="C42" s="41">
        <v>-4.3140699415999997</v>
      </c>
      <c r="D42" s="41">
        <v>-8.5529330152999989</v>
      </c>
      <c r="E42" s="42">
        <v>0</v>
      </c>
      <c r="F42" s="42">
        <v>-49.3020350237</v>
      </c>
    </row>
    <row r="43" spans="1:6" ht="15.75" thickBot="1" x14ac:dyDescent="0.3">
      <c r="A43" s="46" t="s">
        <v>184</v>
      </c>
      <c r="B43" s="11" t="s">
        <v>185</v>
      </c>
      <c r="C43" s="37">
        <v>103455</v>
      </c>
      <c r="D43" s="37">
        <v>58399.382000000005</v>
      </c>
      <c r="E43" s="37">
        <v>40687.151910339497</v>
      </c>
      <c r="F43" s="37">
        <v>49424.140120964898</v>
      </c>
    </row>
    <row r="44" spans="1:6" ht="15.75" hidden="1" thickBot="1" x14ac:dyDescent="0.3">
      <c r="A44" s="33" t="s">
        <v>186</v>
      </c>
      <c r="B44" s="20" t="s">
        <v>187</v>
      </c>
      <c r="C44" s="43">
        <f>+C43+C42+C41</f>
        <v>58399.418622651923</v>
      </c>
      <c r="D44" s="43">
        <f>+D43+D42+D41</f>
        <v>40687.152546884281</v>
      </c>
      <c r="E44" s="43">
        <f>+E43+E42+E41</f>
        <v>76304.763614924959</v>
      </c>
      <c r="F44" s="43"/>
    </row>
    <row r="45" spans="1:6" ht="15.75" thickBot="1" x14ac:dyDescent="0.3">
      <c r="A45" s="33" t="s">
        <v>209</v>
      </c>
      <c r="B45" s="20" t="s">
        <v>208</v>
      </c>
      <c r="C45" s="43"/>
      <c r="D45" s="43"/>
      <c r="E45" s="43">
        <f>+[1]Ratios!$AG$323*1000</f>
        <v>-26880.623493960069</v>
      </c>
      <c r="F45" s="43">
        <v>2768.1185500000001</v>
      </c>
    </row>
    <row r="46" spans="1:6" ht="15.75" thickBot="1" x14ac:dyDescent="0.3">
      <c r="A46" s="33" t="s">
        <v>186</v>
      </c>
      <c r="B46" s="20" t="s">
        <v>187</v>
      </c>
      <c r="C46" s="43">
        <f>+C43+C42+C41</f>
        <v>58399.418622651923</v>
      </c>
      <c r="D46" s="43">
        <f>+D43+D42+D41</f>
        <v>40687.152546884281</v>
      </c>
      <c r="E46" s="43">
        <f>+E43+E42+E41+E45</f>
        <v>49424.14012096489</v>
      </c>
      <c r="F46" s="43">
        <f>+F43+F42+F41+F45</f>
        <v>43241.541850951471</v>
      </c>
    </row>
    <row r="47" spans="1:6" x14ac:dyDescent="0.25">
      <c r="E47" s="34"/>
    </row>
    <row r="48" spans="1:6" x14ac:dyDescent="0.25">
      <c r="A48" s="47" t="s">
        <v>213</v>
      </c>
      <c r="B48" s="1" t="s">
        <v>214</v>
      </c>
      <c r="E48" s="34"/>
    </row>
    <row r="49" spans="5:5" x14ac:dyDescent="0.25">
      <c r="E49" s="34"/>
    </row>
    <row r="50" spans="5:5" x14ac:dyDescent="0.25">
      <c r="E50" s="34"/>
    </row>
    <row r="51" spans="5:5" x14ac:dyDescent="0.25">
      <c r="E51" s="34"/>
    </row>
    <row r="52" spans="5:5" x14ac:dyDescent="0.25">
      <c r="E52" s="3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174AC875486C8B47B00A9CA72F64F2C3" ma:contentTypeVersion="13" ma:contentTypeDescription="Δημιουργία νέου εγγράφου" ma:contentTypeScope="" ma:versionID="062d58dd8c88dff844ead6cd051ac510">
  <xsd:schema xmlns:xsd="http://www.w3.org/2001/XMLSchema" xmlns:xs="http://www.w3.org/2001/XMLSchema" xmlns:p="http://schemas.microsoft.com/office/2006/metadata/properties" xmlns:ns2="6faa5a21-bcc9-44d6-828c-b0496ee6c60c" xmlns:ns3="148ba20f-ecfb-47b9-90d7-197844407371" targetNamespace="http://schemas.microsoft.com/office/2006/metadata/properties" ma:root="true" ma:fieldsID="af12eb70eaea3e5486f587a336f316e0" ns2:_="" ns3:_="">
    <xsd:import namespace="6faa5a21-bcc9-44d6-828c-b0496ee6c60c"/>
    <xsd:import namespace="148ba20f-ecfb-47b9-90d7-1978444073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aa5a21-bcc9-44d6-828c-b0496ee6c6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9405ac3e-a441-4919-ac19-4476eeef89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8ba20f-ecfb-47b9-90d7-19784440737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5b9b16f-f62d-4430-ad2b-7295da53706c}" ma:internalName="TaxCatchAll" ma:showField="CatchAllData" ma:web="148ba20f-ecfb-47b9-90d7-197844407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aa5a21-bcc9-44d6-828c-b0496ee6c60c">
      <Terms xmlns="http://schemas.microsoft.com/office/infopath/2007/PartnerControls"/>
    </lcf76f155ced4ddcb4097134ff3c332f>
    <TaxCatchAll xmlns="148ba20f-ecfb-47b9-90d7-197844407371" xsi:nil="true"/>
  </documentManagement>
</p:properties>
</file>

<file path=customXml/itemProps1.xml><?xml version="1.0" encoding="utf-8"?>
<ds:datastoreItem xmlns:ds="http://schemas.openxmlformats.org/officeDocument/2006/customXml" ds:itemID="{9B67F2A1-E5A3-42F9-BFDA-AAB0CFBC33D8}"/>
</file>

<file path=customXml/itemProps2.xml><?xml version="1.0" encoding="utf-8"?>
<ds:datastoreItem xmlns:ds="http://schemas.openxmlformats.org/officeDocument/2006/customXml" ds:itemID="{77AD29D8-0E96-4F80-8C4A-3F80611A71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A50A46-F95E-420C-928F-67A2B5499EA6}">
  <ds:schemaRefs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6faa5a21-bcc9-44d6-828c-b0496ee6c60c"/>
    <ds:schemaRef ds:uri="http://schemas.microsoft.com/office/infopath/2007/PartnerControls"/>
    <ds:schemaRef ds:uri="148ba20f-ecfb-47b9-90d7-197844407371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Statement of Financial Position</vt:lpstr>
      <vt:lpstr>Income Statement</vt:lpstr>
      <vt:lpstr>Cashflow Statement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Pappa Elena Mrs. (FH GR/Athens)</dc:creator>
  <cp:keywords/>
  <dc:description/>
  <cp:lastModifiedBy>Pappa Elena Mrs. (FH GR/Athens)</cp:lastModifiedBy>
  <cp:revision/>
  <dcterms:created xsi:type="dcterms:W3CDTF">2015-06-05T18:17:20Z</dcterms:created>
  <dcterms:modified xsi:type="dcterms:W3CDTF">2026-04-03T12:59:08Z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0x010100174AC875486C8B47B00A9CA72F64F2C3</vt:lpwstr>
  </property>
  <property fmtid="{D5CDD505-2E9C-101B-9397-08002B2CF9AE}" pid="3" name="MediaServiceImageTags">
    <vt:lpwstr/>
  </property>
</Properties>
</file>